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showInkAnnotation="0" codeName="ThisWorkbook" autoCompressPictures="0" defaultThemeVersion="124226"/>
  <mc:AlternateContent xmlns:mc="http://schemas.openxmlformats.org/markup-compatibility/2006">
    <mc:Choice Requires="x15">
      <x15ac:absPath xmlns:x15ac="http://schemas.microsoft.com/office/spreadsheetml/2010/11/ac" url="C:\Egnyte\Shared\Sage-Cloud\Projects\18003 Ocean Discovery Institute\02-RFP\1-RFP-Draft\Att B - Proposal Forms\"/>
    </mc:Choice>
  </mc:AlternateContent>
  <xr:revisionPtr revIDLastSave="0" documentId="13_ncr:1_{29360DF7-7AC8-436F-AA57-E0FD10283982}" xr6:coauthVersionLast="34" xr6:coauthVersionMax="34" xr10:uidLastSave="{00000000-0000-0000-0000-000000000000}"/>
  <bookViews>
    <workbookView xWindow="0" yWindow="0" windowWidth="30720" windowHeight="12876" xr2:uid="{00000000-000D-0000-FFFF-FFFF00000000}"/>
  </bookViews>
  <sheets>
    <sheet name="Instructions" sheetId="33" r:id="rId1"/>
    <sheet name="Site Data" sheetId="17" r:id="rId2"/>
    <sheet name="System Specification" sheetId="1" r:id="rId3"/>
    <sheet name="Cash Purchase Proposal" sheetId="31" r:id="rId4"/>
    <sheet name="PV PeGu-O&amp;M" sheetId="34" r:id="rId5"/>
    <sheet name="Overview and Signature" sheetId="13" r:id="rId6"/>
    <sheet name="Lists" sheetId="4" state="hidden" r:id="rId7"/>
  </sheets>
  <externalReferences>
    <externalReference r:id="rId8"/>
  </externalReferences>
  <definedNames>
    <definedName name="Active_Tariffs">Lists!$E$15:$E$34</definedName>
    <definedName name="CO2_Table">Lists!$A$38:$B$41</definedName>
    <definedName name="DC_Array_Size">'System Specification'!$V$14:$V$19</definedName>
    <definedName name="Environ_Table">Lists!$A$38:$B$41</definedName>
    <definedName name="IOUs">Lists!$A$14:$C$14</definedName>
    <definedName name="Lease_Types">Lists!$G$10:$G$12</definedName>
    <definedName name="List_Mount_Type">Lists!$E$38:$E$42</definedName>
    <definedName name="List_Shade_Structures">Lists!$E$45:$E$47</definedName>
    <definedName name="List_Wire_Type">Lists!$E$10:$E$11</definedName>
    <definedName name="Option_1">TRUE</definedName>
    <definedName name="PGE_Tariffs">Lists!$A$15:$A$25</definedName>
    <definedName name="PPA_Contract_Term">Lists!$C$10:$C$11</definedName>
    <definedName name="_xlnm.Print_Area" localSheetId="3">'Cash Purchase Proposal'!$A$3:$L$43</definedName>
    <definedName name="_xlnm.Print_Area" localSheetId="0">Instructions!$A$1:$L$46</definedName>
    <definedName name="_xlnm.Print_Area" localSheetId="5">'Overview and Signature'!$A$3:$F$53</definedName>
    <definedName name="_xlnm.Print_Area" localSheetId="4">'PV PeGu-O&amp;M'!$A$3:$J$83</definedName>
    <definedName name="_xlnm.Print_Area" localSheetId="1">'Site Data'!$A$1:$E$11</definedName>
    <definedName name="_xlnm.Print_Area" localSheetId="2">'System Specification'!$B$3:$AF$19</definedName>
    <definedName name="_xlnm.Print_Titles" localSheetId="5">'Overview and Signature'!$3:$6</definedName>
    <definedName name="_xlnm.Print_Titles" localSheetId="4">'PV PeGu-O&amp;M'!$3:$6</definedName>
    <definedName name="_xlnm.Print_Titles" localSheetId="1">'Site Data'!$A:$B</definedName>
    <definedName name="_xlnm.Print_Titles" localSheetId="2">'System Specification'!$B:$I,'System Specification'!$3:$8</definedName>
    <definedName name="SCE_Tariffs">Lists!$B$15:$B$28</definedName>
    <definedName name="Site_Data_Column_Names">'Site Data'!$A$5:$E$5</definedName>
    <definedName name="Site_Data_Table">'Site Data'!$A$5:$E$10</definedName>
    <definedName name="Site_List" localSheetId="4">'Site Data'!$B$6:$B$6</definedName>
    <definedName name="Site_Selector">'Cash Purchase Proposal'!#REF!</definedName>
    <definedName name="System_Spec_Column_Names">'System Specification'!$B$13:$AF$13</definedName>
    <definedName name="System_Spec_Site_Num">'System Specification'!$A$14:$A$19</definedName>
    <definedName name="System_Spec_Table">'System Specification'!$B$13:$AF$19</definedName>
    <definedName name="Yes_No">Lists!$A$10:$A$11</definedName>
    <definedName name="Yes_No_List" localSheetId="0">Instructions!$B$8:$B$9</definedName>
    <definedName name="Yes_No_List">[1]Instructions!$B$8:$B$9</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C18" i="13" l="1"/>
  <c r="C14" i="13"/>
  <c r="E33" i="31"/>
  <c r="C6" i="34"/>
  <c r="T17" i="1"/>
  <c r="AE18" i="1"/>
  <c r="T14" i="1" l="1"/>
  <c r="T18" i="1" s="1"/>
  <c r="T15" i="1"/>
  <c r="T16" i="1"/>
  <c r="AF14" i="1" l="1"/>
  <c r="A14" i="1"/>
  <c r="A15" i="1" s="1"/>
  <c r="B5" i="33"/>
  <c r="A1" i="17" s="1"/>
  <c r="F6" i="1"/>
  <c r="A6" i="31" s="1"/>
  <c r="D37" i="13"/>
  <c r="D36" i="13"/>
  <c r="D35" i="13"/>
  <c r="D27" i="13"/>
  <c r="D26" i="13"/>
  <c r="D25" i="13"/>
  <c r="B56" i="34"/>
  <c r="B26" i="34"/>
  <c r="A4" i="34"/>
  <c r="A57" i="34"/>
  <c r="B57" i="34"/>
  <c r="A27" i="34"/>
  <c r="A28" i="34"/>
  <c r="B28" i="34" s="1"/>
  <c r="A3" i="34"/>
  <c r="B27" i="34"/>
  <c r="A58" i="34"/>
  <c r="B58" i="34" s="1"/>
  <c r="AC16" i="1"/>
  <c r="AD16" i="1"/>
  <c r="D27" i="31"/>
  <c r="E11" i="17"/>
  <c r="C15" i="13"/>
  <c r="B15" i="13"/>
  <c r="G13" i="1"/>
  <c r="G14" i="1" s="1"/>
  <c r="E13" i="1"/>
  <c r="C13" i="1"/>
  <c r="C16" i="13"/>
  <c r="C17" i="13"/>
  <c r="B16" i="13"/>
  <c r="B17" i="13"/>
  <c r="B14" i="13"/>
  <c r="AD14" i="1"/>
  <c r="AD15" i="1"/>
  <c r="AD17" i="1"/>
  <c r="C32" i="31"/>
  <c r="B32" i="31"/>
  <c r="A4" i="31"/>
  <c r="A3" i="31"/>
  <c r="B43" i="13"/>
  <c r="AC15" i="1"/>
  <c r="AC17" i="1"/>
  <c r="AC14" i="1"/>
  <c r="AC18" i="1" s="1"/>
  <c r="A3" i="13"/>
  <c r="B3" i="1"/>
  <c r="A2" i="4"/>
  <c r="E34" i="4"/>
  <c r="E33" i="4"/>
  <c r="E32" i="4"/>
  <c r="E31" i="4"/>
  <c r="E30" i="4"/>
  <c r="E29" i="4"/>
  <c r="E28" i="4"/>
  <c r="E27" i="4"/>
  <c r="E26" i="4"/>
  <c r="E25" i="4"/>
  <c r="E24" i="4"/>
  <c r="E23" i="4"/>
  <c r="E22" i="4"/>
  <c r="E21" i="4"/>
  <c r="E20" i="4"/>
  <c r="E19" i="4"/>
  <c r="E18" i="4"/>
  <c r="E17" i="4"/>
  <c r="E16" i="4"/>
  <c r="E15" i="4"/>
  <c r="E14" i="4"/>
  <c r="B13" i="1"/>
  <c r="A4" i="4"/>
  <c r="B4" i="1"/>
  <c r="A1" i="4" s="1"/>
  <c r="E14" i="1"/>
  <c r="D32" i="31" l="1"/>
  <c r="F32" i="31" s="1"/>
  <c r="A59" i="34"/>
  <c r="A29" i="34"/>
  <c r="C14" i="1"/>
  <c r="D33" i="31" l="1"/>
  <c r="F33" i="31" s="1"/>
  <c r="A60" i="34"/>
  <c r="B59" i="34"/>
  <c r="B29" i="34"/>
  <c r="A30" i="34"/>
  <c r="B60" i="34" l="1"/>
  <c r="A61" i="34"/>
  <c r="A31" i="34"/>
  <c r="B30" i="34"/>
  <c r="A62" i="34" l="1"/>
  <c r="B61" i="34"/>
  <c r="B31" i="34"/>
  <c r="A32" i="34"/>
  <c r="B62" i="34" l="1"/>
  <c r="A63" i="34"/>
  <c r="B32" i="34"/>
  <c r="A33" i="34"/>
  <c r="B63" i="34" l="1"/>
  <c r="A64" i="34"/>
  <c r="B33" i="34"/>
  <c r="A34" i="34"/>
  <c r="A65" i="34" l="1"/>
  <c r="B64" i="34"/>
  <c r="A35" i="34"/>
  <c r="B34" i="34"/>
  <c r="A36" i="34" l="1"/>
  <c r="B35" i="34"/>
  <c r="B65" i="34"/>
  <c r="A66" i="34"/>
  <c r="A67" i="34" l="1"/>
  <c r="B66" i="34"/>
  <c r="B36" i="34"/>
  <c r="A37" i="34"/>
  <c r="B67" i="34" l="1"/>
  <c r="A68" i="34"/>
  <c r="A38" i="34"/>
  <c r="B37" i="34"/>
  <c r="A39" i="34" l="1"/>
  <c r="B38" i="34"/>
  <c r="A69" i="34"/>
  <c r="B68" i="34"/>
  <c r="A40" i="34" l="1"/>
  <c r="B39" i="34"/>
  <c r="B69" i="34"/>
  <c r="A70" i="34"/>
  <c r="A71" i="34" l="1"/>
  <c r="B70" i="34"/>
  <c r="A41" i="34"/>
  <c r="B40" i="34"/>
  <c r="A42" i="34" l="1"/>
  <c r="B41" i="34"/>
  <c r="B71" i="34"/>
  <c r="A72" i="34"/>
  <c r="B42" i="34" l="1"/>
  <c r="A43" i="34"/>
  <c r="A73" i="34"/>
  <c r="B72" i="34"/>
  <c r="A74" i="34" l="1"/>
  <c r="B73" i="34"/>
  <c r="A44" i="34"/>
  <c r="B43" i="34"/>
  <c r="B44" i="34" l="1"/>
  <c r="A45" i="34"/>
  <c r="A75" i="34"/>
  <c r="B74" i="34"/>
  <c r="B75" i="34" l="1"/>
  <c r="A76" i="34"/>
  <c r="A46" i="34"/>
  <c r="B45" i="34"/>
  <c r="B46" i="34" l="1"/>
  <c r="A47" i="34"/>
  <c r="A77" i="34"/>
  <c r="B76" i="34"/>
  <c r="A48" i="34" l="1"/>
  <c r="B47" i="34"/>
  <c r="B77" i="34"/>
  <c r="A78" i="34"/>
  <c r="A79" i="34" l="1"/>
  <c r="B78" i="34"/>
  <c r="A49" i="34"/>
  <c r="B48" i="34"/>
  <c r="A50" i="34" l="1"/>
  <c r="B50" i="34" s="1"/>
  <c r="B49" i="34"/>
  <c r="B79" i="34"/>
  <c r="A80" i="34"/>
  <c r="B80" i="34" s="1"/>
  <c r="B81" i="34" l="1"/>
  <c r="B51"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Williard</author>
  </authors>
  <commentList>
    <comment ref="H13" authorId="0" shapeId="0" xr:uid="{00000000-0006-0000-0200-000001000000}">
      <text>
        <r>
          <rPr>
            <b/>
            <sz val="9"/>
            <color indexed="81"/>
            <rFont val="Tahoma"/>
            <family val="2"/>
          </rPr>
          <t>Use the unique array description codes from your layout drawings.</t>
        </r>
      </text>
    </comment>
    <comment ref="J13" authorId="0" shapeId="0" xr:uid="{00000000-0006-0000-0200-000002000000}">
      <text>
        <r>
          <rPr>
            <b/>
            <sz val="9"/>
            <color indexed="81"/>
            <rFont val="Tahoma"/>
            <family val="2"/>
          </rPr>
          <t>0 degrees = North
90 degrees = East
180 degrees = South
270 degrees = West</t>
        </r>
      </text>
    </comment>
    <comment ref="U13" authorId="0" shapeId="0" xr:uid="{00000000-0006-0000-0200-000003000000}">
      <text>
        <r>
          <rPr>
            <b/>
            <sz val="9"/>
            <color indexed="81"/>
            <rFont val="Tahoma"/>
            <family val="2"/>
          </rPr>
          <t>Use the unique inverter identification code from your layout drawings.</t>
        </r>
      </text>
    </comment>
  </commentList>
</comments>
</file>

<file path=xl/sharedStrings.xml><?xml version="1.0" encoding="utf-8"?>
<sst xmlns="http://schemas.openxmlformats.org/spreadsheetml/2006/main" count="256" uniqueCount="193">
  <si>
    <t>Total</t>
  </si>
  <si>
    <t>Year</t>
  </si>
  <si>
    <t>Manufacturer</t>
  </si>
  <si>
    <t>Yes/No</t>
  </si>
  <si>
    <t>Yes</t>
  </si>
  <si>
    <t>No</t>
  </si>
  <si>
    <t>Tariff Lists</t>
  </si>
  <si>
    <t>PG&amp;E</t>
  </si>
  <si>
    <t>SCE</t>
  </si>
  <si>
    <t>SDG&amp;E</t>
  </si>
  <si>
    <t>GS-1</t>
  </si>
  <si>
    <t>GS-2</t>
  </si>
  <si>
    <t>GS-2-TOU-R</t>
  </si>
  <si>
    <t>TOU-GS-1</t>
  </si>
  <si>
    <t>TOU-GS-3-A</t>
  </si>
  <si>
    <t>TOU-GS-3-B</t>
  </si>
  <si>
    <t>TOU-GS-3-R</t>
  </si>
  <si>
    <t>TOU-8-B (&lt;2kV)</t>
  </si>
  <si>
    <t>TOU-8-R (&lt;2kV)</t>
  </si>
  <si>
    <t>A-1</t>
  </si>
  <si>
    <t>A-6</t>
  </si>
  <si>
    <t>A-10-S</t>
  </si>
  <si>
    <t>A-10-P</t>
  </si>
  <si>
    <t>A-10-T</t>
  </si>
  <si>
    <t>A-10 TOU-S</t>
  </si>
  <si>
    <t>A-10 TOU-P</t>
  </si>
  <si>
    <t>A-10 TOU-T</t>
  </si>
  <si>
    <t>E-19-S</t>
  </si>
  <si>
    <t>E-19-P</t>
  </si>
  <si>
    <t>E-19-T</t>
  </si>
  <si>
    <t xml:space="preserve">GS-2-TOU-A </t>
  </si>
  <si>
    <t>RTP-2</t>
  </si>
  <si>
    <t>Active Tariff</t>
  </si>
  <si>
    <t>PPA Contact Term</t>
  </si>
  <si>
    <t>Environmental Constants</t>
  </si>
  <si>
    <t>CO2 lbs/kWh</t>
  </si>
  <si>
    <t>MEA</t>
  </si>
  <si>
    <t>Passenger Vehicle CO2/Year</t>
  </si>
  <si>
    <t>lbs CO2/Gal.</t>
  </si>
  <si>
    <t>Miles/yr</t>
  </si>
  <si>
    <t>MPG</t>
  </si>
  <si>
    <t>lbs CO2/car/yr</t>
  </si>
  <si>
    <t>Trees</t>
  </si>
  <si>
    <t>lbs CO2/year/tree</t>
  </si>
  <si>
    <t>lbs CO2/year/acre</t>
  </si>
  <si>
    <t>Production</t>
  </si>
  <si>
    <t>Company:</t>
  </si>
  <si>
    <t>Address:</t>
  </si>
  <si>
    <t xml:space="preserve">By: </t>
  </si>
  <si>
    <t>(Please Print or Type)</t>
  </si>
  <si>
    <t xml:space="preserve">Signature: </t>
  </si>
  <si>
    <t xml:space="preserve">Title: </t>
  </si>
  <si>
    <t>Date:</t>
  </si>
  <si>
    <t>Phone:</t>
  </si>
  <si>
    <t>TOU-8-A (&lt;2kV)</t>
  </si>
  <si>
    <t>The undersigned, doing business under the name of:</t>
  </si>
  <si>
    <t>N/A</t>
  </si>
  <si>
    <t>Site Name</t>
  </si>
  <si>
    <t>Site Address</t>
  </si>
  <si>
    <t>Site Number</t>
  </si>
  <si>
    <t>System Specification</t>
  </si>
  <si>
    <t>Inverter Code</t>
  </si>
  <si>
    <t>Model No</t>
  </si>
  <si>
    <t>Inverter Quantity</t>
  </si>
  <si>
    <t>Inverter Rating (kW-AC)</t>
  </si>
  <si>
    <t>DC/AC Ratio</t>
  </si>
  <si>
    <t>AC voltage (V)</t>
  </si>
  <si>
    <t>Array Code</t>
  </si>
  <si>
    <t>Installation Type</t>
  </si>
  <si>
    <t>Width (ft)</t>
  </si>
  <si>
    <t>Length (ft)</t>
  </si>
  <si>
    <t>Module Quantity</t>
  </si>
  <si>
    <t>Azimuth (°)</t>
  </si>
  <si>
    <t>Tilt (°)</t>
  </si>
  <si>
    <t>Panel Mount Types</t>
  </si>
  <si>
    <t>Ground</t>
  </si>
  <si>
    <t>Roof Racked</t>
  </si>
  <si>
    <t>Roof Ballasted</t>
  </si>
  <si>
    <t>Shade Structures</t>
  </si>
  <si>
    <t>Array Over Parking</t>
  </si>
  <si>
    <t>Mounting types</t>
  </si>
  <si>
    <t>Multi-Post, non-Cantilever</t>
  </si>
  <si>
    <t>Single Post, Single Cantilever</t>
  </si>
  <si>
    <t>Single Post, Double Cantalever</t>
  </si>
  <si>
    <t>Array Specification</t>
  </si>
  <si>
    <t>DC STC Rating (Watts)</t>
  </si>
  <si>
    <t xml:space="preserve">PV Module Specification </t>
  </si>
  <si>
    <t>Inverter Specification</t>
  </si>
  <si>
    <t>AC Wire Type</t>
  </si>
  <si>
    <t>Wire Type</t>
  </si>
  <si>
    <t>Copper</t>
  </si>
  <si>
    <t>Aluminum</t>
  </si>
  <si>
    <t>Year 1 Target Production (kWh)</t>
  </si>
  <si>
    <t>PTC Rating (Watts)</t>
  </si>
  <si>
    <t>Inverter CEC Efficiency Rating</t>
  </si>
  <si>
    <t>Year 1 Expected Production (kWh)</t>
  </si>
  <si>
    <t>Expected Yield (kWh/kW DC)</t>
  </si>
  <si>
    <t>DO NOT DELETE</t>
  </si>
  <si>
    <t>DC Array Size (kW)</t>
  </si>
  <si>
    <t>DIRECTIONS FOR FILLING OUT THIS WORKSHEET
1)  Proposers must fill in all yellow cells that are applicable to their proposal.
2)  If no value is proposed leave cell blank.
3)  Do not alter gray cells.</t>
  </si>
  <si>
    <t>Utility Company</t>
  </si>
  <si>
    <t>Lease Types</t>
  </si>
  <si>
    <t>Capital</t>
  </si>
  <si>
    <t>Operating</t>
  </si>
  <si>
    <t>.</t>
  </si>
  <si>
    <t>Municipal</t>
  </si>
  <si>
    <t>Project Year 1 Expected kWh</t>
  </si>
  <si>
    <t>PeGu Duration (minimum 10 years)</t>
  </si>
  <si>
    <t>Annual PeGu Escalator %</t>
  </si>
  <si>
    <t>Performance Guarantee (% of Expected Production, min 90%)</t>
  </si>
  <si>
    <t>Description</t>
  </si>
  <si>
    <t>Min Clearance (from Ground/ Roof) (ft)</t>
  </si>
  <si>
    <t>Responsible Party</t>
  </si>
  <si>
    <t>Fire Department Fees</t>
  </si>
  <si>
    <t>Proposer</t>
  </si>
  <si>
    <t>Value</t>
  </si>
  <si>
    <t>Special Inspections &amp; Testing</t>
  </si>
  <si>
    <t>Inspector of Record (IOR)</t>
  </si>
  <si>
    <t>Include in Cost Proposal</t>
  </si>
  <si>
    <t>Notes</t>
  </si>
  <si>
    <t>CEQA Permitting</t>
  </si>
  <si>
    <t>ADA Upgrades (Not within canopy footprint)</t>
  </si>
  <si>
    <t>Interconnection (Utility-side/Not-inferable)</t>
  </si>
  <si>
    <t>Interconnection (Standard/Identified/Inferable)</t>
  </si>
  <si>
    <t>Proposer Estimate</t>
  </si>
  <si>
    <t>Any other required permitting</t>
  </si>
  <si>
    <t>ADA upgrade construction costs outside of the canopy footprint</t>
  </si>
  <si>
    <t>All ADA design/permitting costs. All upgrade costs within canopy footprint</t>
  </si>
  <si>
    <t>All design, permitting, construction requirements, and close-out costs</t>
  </si>
  <si>
    <t>Utility-side improvements, such as transformer upgrades.  Major improvements to services not identified or inferable from RFP/site walk.</t>
  </si>
  <si>
    <t>Division of the State Architect (DSA)</t>
  </si>
  <si>
    <t>PV System PeGu Cost Proposal</t>
  </si>
  <si>
    <t>ADA Upgrades (Design/Permitting, modifications within canopy footprint)</t>
  </si>
  <si>
    <t>Selected firm to coordinate DSA special inspections and testing.</t>
  </si>
  <si>
    <t>Geotech &amp; California Geological Survey (CGS)</t>
  </si>
  <si>
    <t>CEC AC Rating (kW)</t>
  </si>
  <si>
    <t>Project Total CEC-AC</t>
  </si>
  <si>
    <t>Project Total DC Rating</t>
  </si>
  <si>
    <t>kW</t>
  </si>
  <si>
    <t>PV System Racking Manufacturer/Model</t>
  </si>
  <si>
    <t>Monitoring System Manufacturer/Model</t>
  </si>
  <si>
    <t>TBD</t>
  </si>
  <si>
    <t>Includes routine costs to interconnect with main service at each site. Should include any upgrades identified in RFP, readily inferable from site walk and commonly encountered.</t>
  </si>
  <si>
    <t>Proposing Company Name:</t>
  </si>
  <si>
    <t xml:space="preserve">DIRECTIONS FOR FILLING OUT THIS WORKSHEET
1)  Proposers must fill in all yellow cells that are applicable to their cost proposal
2)  If there is no proposal for an input cell, leave the cell blank.
3)  Proposer must submit this as a PDF, Excel spreadsheet, and wet-signed hard copy. PDF submittal must include proposer's signatures 
     on the Overview and Signature sheet.
</t>
  </si>
  <si>
    <t>Total Assumed Project Development Costs</t>
  </si>
  <si>
    <t>Project Development Costs Assumptions Table</t>
  </si>
  <si>
    <r>
      <t>(Must be signed by an Owner, Partner, or Corporate Officer Authorized to sign on behalf of the proposing company.)</t>
    </r>
    <r>
      <rPr>
        <strike/>
        <sz val="12"/>
        <color rgb="FF000000"/>
        <rFont val="Calibri"/>
        <family val="2"/>
        <scheme val="minor"/>
      </rPr>
      <t xml:space="preserve">    </t>
    </r>
  </si>
  <si>
    <t>System Cost Proposal</t>
  </si>
  <si>
    <t>Unit Cost ($/Watt)</t>
  </si>
  <si>
    <t>Totals</t>
  </si>
  <si>
    <t>PV System Cash Purchase Base Price Cost Proposal</t>
  </si>
  <si>
    <t>Performance Guarantee (PeGu) Cost (if additional to O&amp;M cost)</t>
  </si>
  <si>
    <t>PV System O&amp;M and PeGu Cost in Words:</t>
  </si>
  <si>
    <t>Annual Production Degradation (max. 1.0%)</t>
  </si>
  <si>
    <t xml:space="preserve">Operations and Maintenance Costs </t>
  </si>
  <si>
    <t>First Year O&amp;M Cost</t>
  </si>
  <si>
    <t>Annual O&amp;M Escalator (%)</t>
  </si>
  <si>
    <t>O&amp;M Contract Duration (minimum 10 years)</t>
  </si>
  <si>
    <t>Please sign to confirm Cash Purchase and O&amp;M Pricing above:</t>
  </si>
  <si>
    <t>Firm Name:</t>
  </si>
  <si>
    <t>Assumption and Costs</t>
  </si>
  <si>
    <t>True-up Period (Years)</t>
  </si>
  <si>
    <t>Operations &amp; Maintenance (O&amp;M) Cost (Cash Purchase Only)</t>
  </si>
  <si>
    <t>Portfolio</t>
  </si>
  <si>
    <t>First Year O&amp;M Cost (Cash Project)</t>
  </si>
  <si>
    <t>O&amp;M Duration (minimum 10 years, preference for 20 years)</t>
  </si>
  <si>
    <t>First Year PEGU Cost, Cash Project</t>
  </si>
  <si>
    <t>Annual O&amp;M Contract Payment Table</t>
  </si>
  <si>
    <t>Annual PeGu Payment Table, Cash</t>
  </si>
  <si>
    <r>
      <t xml:space="preserve">DIRECTIONS FOR FILLING OUT THIS WORKSHEET
1)  Proposers must fill in all yellow cells that are applicable to their proposal.
2)  PeGu is </t>
    </r>
    <r>
      <rPr>
        <b/>
        <u/>
        <sz val="12"/>
        <color indexed="8"/>
        <rFont val="Calibri"/>
        <family val="2"/>
      </rPr>
      <t>REQUIRED</t>
    </r>
    <r>
      <rPr>
        <sz val="12"/>
        <color indexed="8"/>
        <rFont val="Calibri"/>
        <family val="2"/>
      </rPr>
      <t xml:space="preserve"> for this project.
3)  If there is no additional cost for PeGu put $0 in First Year PeGu Cost.
4)  PeGu will be based on Performance Guarantee % and Annual Degradation.
5)  If no value is proposed leave cell blank.
6)  Do not alter gray cells.</t>
    </r>
  </si>
  <si>
    <t>Notes:</t>
  </si>
  <si>
    <t>Living Lab Building</t>
  </si>
  <si>
    <t>4255 Thorn Street, San Diego, CA 92105</t>
  </si>
  <si>
    <t>Proposals shall include the cost assumptions below.  Any cost assumption not identified as the responsibility of the Institute that commonly occurs on similar projects should be assumed to be the responsibility of the Proposer and included in the cost proposal.</t>
  </si>
  <si>
    <t>Institute</t>
  </si>
  <si>
    <t xml:space="preserve">Institute will hire IOR(s). </t>
  </si>
  <si>
    <t>Institute to pay</t>
  </si>
  <si>
    <t xml:space="preserve">DIRECTIONS FOR FILLING OUT THIS WORKSHEET
1)  Proposers must fill in all yellow cells that are applicable to their proposal.
2)  Fill in Cash Purchase Base Price.
3)  If no value is proposed leave cell blank.                                                                                                                                                                                                                                                        
4)  Do not alter gray cells.
</t>
  </si>
  <si>
    <t>Cash Purchase Price ($)</t>
  </si>
  <si>
    <t>Cash Purchase Cost, in Words:</t>
  </si>
  <si>
    <r>
      <rPr>
        <sz val="22"/>
        <color indexed="8"/>
        <rFont val="Calibri"/>
        <family val="2"/>
      </rPr>
      <t>Signature</t>
    </r>
    <r>
      <rPr>
        <sz val="12"/>
        <color indexed="8"/>
        <rFont val="Calibri"/>
        <family val="2"/>
      </rPr>
      <t xml:space="preserve">
The undersigned has checked carefully all the above figures and understands that the Institute is not responsible for any errors or omissions on the part of the undersigned in making up this proposal.  If awarded the Contract the undersigned hereby agrees to sign the Contract and furnish the necessary bonds and certificates of insurance within ten (10) days after the execution of Contract.  The undersigned agrees, on the acceptance of this proposal, to enter into and execute the Contract with the necessary bonds.  It is understood that this proposal is based upon completing the work within the number of calendar days as specified in the Contract Documents.</t>
    </r>
  </si>
  <si>
    <t>having carefully examined the location of the Project, the local conditions at the Project, the Project Request for Proposal and all appendices attached thereto, including but not limited to: Project Scope, Design-Build Terms Contract, the Project Schedule, and PV production target information, Project Site Plans, and Specifications, proposes to perform the Contract, including all of its component parts, and to furnish any and all required labor, materials, equipment, transportation and services required for the construction of the Project in strict conformity with the Specifications and Design Criteria, including all taxes as follows:</t>
  </si>
  <si>
    <t>Dear Board of Directors:</t>
  </si>
  <si>
    <t>Ocean Discovery Institute Solar Photovoltaic Project</t>
  </si>
  <si>
    <t>Utility</t>
  </si>
  <si>
    <t>PV System O&amp;M Cost Proposal</t>
  </si>
  <si>
    <t>Cost Estimate</t>
  </si>
  <si>
    <t>Cash Purchase Base Price</t>
  </si>
  <si>
    <t>System Size (kWp)</t>
  </si>
  <si>
    <t>Cash Purchase Price, ($)</t>
  </si>
  <si>
    <t>Consultant Fees</t>
  </si>
  <si>
    <t>Proposer Estimate, Include in Cash Purchase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</si>
</sst>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0.0%"/>
    <numFmt numFmtId="167" formatCode="&quot;$&quot;#,##0"/>
    <numFmt numFmtId="168" formatCode="_(* #,##0.0_);_(* \(#,##0.0\);_(* &quot;-&quot;??_);_(@_)"/>
    <numFmt numFmtId="169" formatCode="&quot;$&quot;#,##0.0000_);[Red]\(&quot;$&quot;#,##0.0000\)"/>
    <numFmt numFmtId="170" formatCode="0.000"/>
    <numFmt numFmtId="171" formatCode="0.0"/>
  </numFmts>
  <fonts count="67"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2"/>
      <color indexed="8"/>
      <name val="Arial"/>
      <family val="2"/>
    </font>
    <font>
      <b/>
      <sz val="11"/>
      <color indexed="8"/>
      <name val="Calibri"/>
      <family val="2"/>
    </font>
    <font>
      <sz val="11"/>
      <color indexed="8"/>
      <name val="Arial Narrow"/>
      <family val="2"/>
    </font>
    <font>
      <b/>
      <sz val="14"/>
      <color indexed="8"/>
      <name val="Calibri"/>
      <family val="2"/>
    </font>
    <font>
      <b/>
      <sz val="12"/>
      <color indexed="8"/>
      <name val="Calibri"/>
      <family val="2"/>
    </font>
    <font>
      <sz val="12"/>
      <color indexed="8"/>
      <name val="Arial Narrow"/>
      <family val="2"/>
    </font>
    <font>
      <sz val="12"/>
      <color indexed="8"/>
      <name val="Calibri"/>
      <family val="2"/>
    </font>
    <font>
      <sz val="8"/>
      <name val="Arial"/>
      <family val="2"/>
    </font>
    <font>
      <sz val="10"/>
      <color indexed="8"/>
      <name val="Calibri"/>
      <family val="2"/>
    </font>
    <font>
      <sz val="16"/>
      <color indexed="8"/>
      <name val="Calibri"/>
      <family val="2"/>
    </font>
    <font>
      <sz val="14"/>
      <color indexed="8"/>
      <name val="Calibri"/>
      <family val="2"/>
    </font>
    <font>
      <sz val="10"/>
      <color indexed="8"/>
      <name val="Arial"/>
      <family val="2"/>
    </font>
    <font>
      <sz val="24"/>
      <color indexed="63"/>
      <name val="Arial Narrow"/>
      <family val="2"/>
    </font>
    <font>
      <sz val="22"/>
      <color indexed="8"/>
      <name val="Calibri"/>
      <family val="2"/>
    </font>
    <font>
      <strike/>
      <sz val="12"/>
      <color indexed="8"/>
      <name val="Calibri"/>
      <family val="2"/>
    </font>
    <font>
      <b/>
      <sz val="12"/>
      <color rgb="FF000000"/>
      <name val="Calibri"/>
      <family val="2"/>
      <scheme val="minor"/>
    </font>
    <font>
      <sz val="12"/>
      <color rgb="FF000000"/>
      <name val="Calibri"/>
      <family val="2"/>
      <scheme val="minor"/>
    </font>
    <font>
      <b/>
      <sz val="11"/>
      <color theme="1"/>
      <name val="Calibri"/>
      <family val="2"/>
      <scheme val="minor"/>
    </font>
    <font>
      <sz val="11"/>
      <color indexed="8"/>
      <name val="Calibri"/>
      <family val="2"/>
      <scheme val="minor"/>
    </font>
    <font>
      <sz val="11"/>
      <color indexed="63"/>
      <name val="Calibri"/>
      <family val="2"/>
      <scheme val="minor"/>
    </font>
    <font>
      <sz val="20"/>
      <color indexed="8"/>
      <name val="Arial Narrow"/>
      <family val="2"/>
    </font>
    <font>
      <b/>
      <sz val="11"/>
      <color indexed="8"/>
      <name val="Calibri"/>
      <family val="2"/>
      <scheme val="minor"/>
    </font>
    <font>
      <sz val="24"/>
      <color indexed="8"/>
      <name val="Calibri"/>
      <family val="2"/>
      <scheme val="minor"/>
    </font>
    <font>
      <b/>
      <sz val="9"/>
      <color indexed="81"/>
      <name val="Tahoma"/>
      <family val="2"/>
    </font>
    <font>
      <b/>
      <sz val="16"/>
      <color theme="1"/>
      <name val="Calibri"/>
      <family val="2"/>
      <scheme val="minor"/>
    </font>
    <font>
      <sz val="10"/>
      <name val="Calibri"/>
      <family val="1"/>
      <scheme val="minor"/>
    </font>
    <font>
      <sz val="10"/>
      <color rgb="FF000000"/>
      <name val="Times New Roman"/>
      <family val="1"/>
    </font>
    <font>
      <sz val="12"/>
      <color theme="1"/>
      <name val="Arial"/>
      <family val="2"/>
    </font>
    <font>
      <sz val="20"/>
      <color indexed="8"/>
      <name val="Calibri"/>
      <family val="2"/>
    </font>
    <font>
      <sz val="10"/>
      <name val="Calibri"/>
      <family val="2"/>
    </font>
    <font>
      <sz val="11"/>
      <color theme="1"/>
      <name val="Arial"/>
      <family val="2"/>
    </font>
    <font>
      <b/>
      <u/>
      <sz val="12"/>
      <color indexed="8"/>
      <name val="Calibri"/>
      <family val="2"/>
    </font>
    <font>
      <strike/>
      <sz val="12"/>
      <color rgb="FF000000"/>
      <name val="Calibri"/>
      <family val="2"/>
      <scheme val="minor"/>
    </font>
    <font>
      <sz val="10"/>
      <color indexed="8"/>
      <name val="Calibri"/>
      <family val="2"/>
      <scheme val="minor"/>
    </font>
    <font>
      <b/>
      <sz val="10"/>
      <color indexed="8"/>
      <name val="Calibri"/>
      <family val="2"/>
      <scheme val="minor"/>
    </font>
    <font>
      <b/>
      <sz val="10"/>
      <name val="Calibri"/>
      <family val="2"/>
      <scheme val="minor"/>
    </font>
    <font>
      <sz val="10"/>
      <name val="Calibri"/>
      <family val="2"/>
      <scheme val="minor"/>
    </font>
    <font>
      <sz val="10"/>
      <color rgb="FF000000"/>
      <name val="Calibri"/>
      <family val="2"/>
      <scheme val="minor"/>
    </font>
    <font>
      <b/>
      <sz val="14"/>
      <color indexed="8"/>
      <name val="Calibri"/>
      <family val="2"/>
      <scheme val="minor"/>
    </font>
    <font>
      <b/>
      <sz val="10"/>
      <color rgb="FF000000"/>
      <name val="Calibri"/>
      <family val="2"/>
      <scheme val="minor"/>
    </font>
    <font>
      <b/>
      <sz val="10"/>
      <color indexed="8"/>
      <name val="Calibri"/>
      <family val="2"/>
    </font>
    <font>
      <b/>
      <sz val="12"/>
      <color theme="1"/>
      <name val="Arial"/>
      <family val="2"/>
    </font>
    <font>
      <sz val="10"/>
      <color indexed="63"/>
      <name val="Calibri"/>
      <family val="2"/>
      <scheme val="minor"/>
    </font>
    <font>
      <b/>
      <sz val="11"/>
      <color indexed="63"/>
      <name val="Calibri"/>
      <family val="2"/>
      <scheme val="minor"/>
    </font>
    <font>
      <i/>
      <sz val="10"/>
      <color indexed="8"/>
      <name val="Calibri"/>
      <family val="2"/>
    </font>
    <font>
      <sz val="11"/>
      <color theme="0"/>
      <name val="Calibri"/>
      <family val="2"/>
      <scheme val="minor"/>
    </font>
    <font>
      <sz val="12"/>
      <color theme="1"/>
      <name val="Calibri"/>
      <family val="2"/>
    </font>
    <font>
      <b/>
      <sz val="12"/>
      <color indexed="8"/>
      <name val="Arial Narrow"/>
      <family val="2"/>
    </font>
    <font>
      <sz val="20"/>
      <color indexed="63"/>
      <name val="Arial Narrow"/>
      <family val="2"/>
    </font>
    <font>
      <b/>
      <sz val="18"/>
      <color theme="0"/>
      <name val="Calibri"/>
      <family val="2"/>
      <scheme val="minor"/>
    </font>
    <font>
      <sz val="12"/>
      <color indexed="8"/>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50"/>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1"/>
        <bgColor indexed="64"/>
      </patternFill>
    </fill>
  </fills>
  <borders count="43">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bottom style="double">
        <color auto="1"/>
      </bottom>
      <diagonal/>
    </border>
    <border>
      <left style="medium">
        <color auto="1"/>
      </left>
      <right style="thin">
        <color auto="1"/>
      </right>
      <top style="medium">
        <color auto="1"/>
      </top>
      <bottom/>
      <diagonal/>
    </border>
    <border>
      <left style="thin">
        <color auto="1"/>
      </left>
      <right/>
      <top style="thin">
        <color auto="1"/>
      </top>
      <bottom style="double">
        <color auto="1"/>
      </bottom>
      <diagonal/>
    </border>
    <border>
      <left style="thin">
        <color auto="1"/>
      </left>
      <right/>
      <top style="medium">
        <color auto="1"/>
      </top>
      <bottom style="medium">
        <color auto="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style="thin">
        <color auto="1"/>
      </right>
      <top style="thin">
        <color auto="1"/>
      </top>
      <bottom style="double">
        <color auto="1"/>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s>
  <cellStyleXfs count="13">
    <xf numFmtId="0" fontId="0" fillId="0" borderId="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41" fillId="0" borderId="0"/>
    <xf numFmtId="0" fontId="42"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43" fillId="0" borderId="0"/>
    <xf numFmtId="0" fontId="62" fillId="0" borderId="0"/>
  </cellStyleXfs>
  <cellXfs count="334">
    <xf numFmtId="0" fontId="0" fillId="0" borderId="0" xfId="0"/>
    <xf numFmtId="0" fontId="17" fillId="0" borderId="0" xfId="0" applyFont="1" applyFill="1" applyBorder="1" applyAlignment="1" applyProtection="1"/>
    <xf numFmtId="0" fontId="15" fillId="0" borderId="0" xfId="0" applyFont="1" applyFill="1" applyBorder="1" applyProtection="1"/>
    <xf numFmtId="0" fontId="15" fillId="0" borderId="0" xfId="0" applyFont="1" applyFill="1" applyBorder="1" applyAlignment="1" applyProtection="1"/>
    <xf numFmtId="0" fontId="15" fillId="0" borderId="0" xfId="0" applyFont="1" applyBorder="1" applyProtection="1"/>
    <xf numFmtId="0" fontId="15" fillId="0" borderId="0" xfId="0" applyFont="1" applyFill="1" applyBorder="1" applyAlignment="1" applyProtection="1">
      <alignment horizontal="center"/>
    </xf>
    <xf numFmtId="0" fontId="20" fillId="0" borderId="0" xfId="0" applyFont="1" applyFill="1" applyBorder="1" applyAlignment="1" applyProtection="1"/>
    <xf numFmtId="0" fontId="22" fillId="0" borderId="0" xfId="0" applyFont="1" applyFill="1" applyBorder="1" applyProtection="1"/>
    <xf numFmtId="0" fontId="14" fillId="0" borderId="0" xfId="0" applyFont="1" applyBorder="1" applyProtection="1"/>
    <xf numFmtId="0" fontId="14" fillId="0" borderId="0" xfId="0" applyFont="1" applyFill="1" applyBorder="1" applyProtection="1"/>
    <xf numFmtId="0" fontId="13" fillId="0" borderId="0" xfId="0" applyFont="1" applyFill="1" applyBorder="1" applyAlignment="1" applyProtection="1">
      <alignment horizontal="left" indent="1"/>
    </xf>
    <xf numFmtId="0" fontId="25" fillId="0" borderId="0" xfId="0" applyFont="1" applyFill="1" applyBorder="1" applyAlignment="1" applyProtection="1"/>
    <xf numFmtId="0" fontId="21" fillId="0" borderId="0" xfId="0" applyFont="1" applyFill="1" applyBorder="1" applyAlignment="1" applyProtection="1"/>
    <xf numFmtId="0" fontId="26" fillId="0" borderId="0" xfId="0" applyFont="1" applyFill="1" applyBorder="1" applyAlignment="1" applyProtection="1"/>
    <xf numFmtId="0" fontId="12" fillId="4" borderId="0" xfId="0" applyFont="1" applyFill="1" applyBorder="1" applyProtection="1"/>
    <xf numFmtId="10" fontId="13" fillId="0" borderId="0" xfId="4" applyNumberFormat="1" applyFont="1" applyFill="1" applyBorder="1" applyProtection="1"/>
    <xf numFmtId="0" fontId="11" fillId="0" borderId="0" xfId="0" applyFont="1" applyFill="1" applyBorder="1" applyAlignment="1" applyProtection="1">
      <alignment wrapText="1"/>
    </xf>
    <xf numFmtId="0" fontId="27" fillId="0" borderId="0" xfId="0" applyFont="1" applyProtection="1"/>
    <xf numFmtId="0" fontId="28" fillId="0" borderId="0" xfId="0" applyFont="1" applyFill="1" applyBorder="1" applyProtection="1"/>
    <xf numFmtId="0" fontId="0" fillId="0" borderId="0" xfId="0" applyProtection="1"/>
    <xf numFmtId="0" fontId="29" fillId="0" borderId="0" xfId="0" applyFont="1" applyProtection="1"/>
    <xf numFmtId="0" fontId="22" fillId="0" borderId="0" xfId="0" applyFont="1" applyProtection="1"/>
    <xf numFmtId="0" fontId="22" fillId="0" borderId="0" xfId="0" applyFont="1" applyBorder="1" applyProtection="1"/>
    <xf numFmtId="0" fontId="22" fillId="0" borderId="0" xfId="0" applyFont="1" applyAlignment="1" applyProtection="1">
      <alignment horizontal="right"/>
    </xf>
    <xf numFmtId="0" fontId="22" fillId="0" borderId="0" xfId="0" applyFont="1" applyAlignment="1" applyProtection="1">
      <alignment horizontal="left"/>
    </xf>
    <xf numFmtId="0" fontId="22" fillId="0" borderId="0" xfId="0" applyFont="1" applyAlignment="1" applyProtection="1">
      <alignment horizontal="right" indent="1"/>
    </xf>
    <xf numFmtId="0" fontId="30" fillId="0" borderId="0" xfId="0" applyFont="1" applyProtection="1"/>
    <xf numFmtId="0" fontId="11" fillId="0" borderId="4" xfId="0" applyFont="1" applyBorder="1" applyAlignment="1" applyProtection="1">
      <alignment horizontal="right"/>
    </xf>
    <xf numFmtId="0" fontId="11" fillId="0" borderId="3" xfId="0" applyFont="1" applyBorder="1" applyAlignment="1" applyProtection="1">
      <alignment horizontal="right"/>
    </xf>
    <xf numFmtId="0" fontId="17" fillId="0" borderId="0" xfId="0" applyFont="1" applyFill="1" applyBorder="1" applyAlignment="1" applyProtection="1">
      <alignment horizontal="left"/>
    </xf>
    <xf numFmtId="0" fontId="15" fillId="0" borderId="0" xfId="0" applyFont="1" applyFill="1" applyBorder="1" applyAlignment="1" applyProtection="1">
      <alignment wrapText="1"/>
    </xf>
    <xf numFmtId="0" fontId="15" fillId="0" borderId="0" xfId="0" applyFont="1" applyFill="1" applyBorder="1" applyAlignment="1" applyProtection="1">
      <alignment horizontal="center" wrapText="1"/>
    </xf>
    <xf numFmtId="0" fontId="34" fillId="0" borderId="0" xfId="0" applyFont="1" applyFill="1" applyBorder="1" applyAlignment="1" applyProtection="1">
      <alignment wrapText="1"/>
    </xf>
    <xf numFmtId="0" fontId="34" fillId="0" borderId="5" xfId="0" applyFont="1" applyFill="1" applyBorder="1" applyAlignment="1" applyProtection="1">
      <alignment horizontal="center" vertical="center"/>
    </xf>
    <xf numFmtId="0" fontId="17" fillId="0" borderId="0" xfId="0" applyFont="1" applyFill="1" applyBorder="1" applyAlignment="1" applyProtection="1">
      <alignment wrapText="1"/>
    </xf>
    <xf numFmtId="0" fontId="20" fillId="0" borderId="0" xfId="0" applyFont="1" applyFill="1" applyBorder="1" applyAlignment="1" applyProtection="1">
      <alignment wrapText="1"/>
    </xf>
    <xf numFmtId="0" fontId="22" fillId="0" borderId="0" xfId="0" applyFont="1" applyFill="1" applyBorder="1" applyAlignment="1" applyProtection="1">
      <alignment wrapText="1"/>
    </xf>
    <xf numFmtId="0" fontId="11" fillId="7" borderId="5" xfId="0" applyFont="1" applyFill="1" applyBorder="1" applyProtection="1"/>
    <xf numFmtId="0" fontId="34" fillId="0" borderId="0" xfId="0" applyFont="1" applyProtection="1"/>
    <xf numFmtId="0" fontId="34" fillId="0" borderId="0" xfId="0" applyFont="1" applyAlignment="1" applyProtection="1">
      <alignment wrapText="1"/>
    </xf>
    <xf numFmtId="0" fontId="22" fillId="4" borderId="0" xfId="0" applyFont="1" applyFill="1" applyBorder="1" applyAlignment="1" applyProtection="1">
      <alignment horizontal="center" vertical="center" wrapText="1"/>
    </xf>
    <xf numFmtId="0" fontId="34" fillId="0" borderId="0" xfId="0" applyNumberFormat="1" applyFont="1" applyProtection="1"/>
    <xf numFmtId="0" fontId="33" fillId="6" borderId="6" xfId="0" applyFont="1" applyFill="1" applyBorder="1" applyAlignment="1" applyProtection="1">
      <alignment horizontal="center" wrapText="1"/>
    </xf>
    <xf numFmtId="0" fontId="15" fillId="7" borderId="5" xfId="0" applyFont="1" applyFill="1" applyBorder="1" applyAlignment="1" applyProtection="1">
      <alignment horizontal="center"/>
      <protection locked="0"/>
    </xf>
    <xf numFmtId="0" fontId="15" fillId="7" borderId="15" xfId="0" applyFont="1" applyFill="1" applyBorder="1" applyAlignment="1" applyProtection="1">
      <alignment horizontal="center"/>
      <protection locked="0"/>
    </xf>
    <xf numFmtId="0" fontId="40" fillId="0" borderId="0" xfId="0" applyFont="1" applyBorder="1" applyProtection="1"/>
    <xf numFmtId="0" fontId="13" fillId="0" borderId="0" xfId="0" applyFont="1" applyProtection="1"/>
    <xf numFmtId="0" fontId="11" fillId="8" borderId="5" xfId="0" applyFont="1" applyFill="1" applyBorder="1" applyProtection="1"/>
    <xf numFmtId="0" fontId="17" fillId="3" borderId="5" xfId="0" applyFont="1" applyFill="1" applyBorder="1" applyProtection="1"/>
    <xf numFmtId="0" fontId="13" fillId="0" borderId="2" xfId="0" applyFont="1" applyBorder="1" applyProtection="1"/>
    <xf numFmtId="0" fontId="13" fillId="0" borderId="4" xfId="0" applyFont="1" applyBorder="1" applyProtection="1"/>
    <xf numFmtId="0" fontId="13" fillId="0" borderId="3" xfId="0" applyFont="1" applyBorder="1" applyProtection="1"/>
    <xf numFmtId="0" fontId="17" fillId="3" borderId="6" xfId="0" applyFont="1" applyFill="1" applyBorder="1" applyAlignment="1" applyProtection="1"/>
    <xf numFmtId="0" fontId="17" fillId="3" borderId="1" xfId="0" applyFont="1" applyFill="1" applyBorder="1" applyAlignment="1" applyProtection="1"/>
    <xf numFmtId="0" fontId="17" fillId="3" borderId="7" xfId="0" applyFont="1" applyFill="1" applyBorder="1" applyAlignment="1" applyProtection="1"/>
    <xf numFmtId="0" fontId="13" fillId="2" borderId="8" xfId="0" applyFont="1" applyFill="1" applyBorder="1" applyProtection="1"/>
    <xf numFmtId="0" fontId="13" fillId="2" borderId="0" xfId="0" applyFont="1" applyFill="1" applyBorder="1" applyProtection="1"/>
    <xf numFmtId="0" fontId="13" fillId="2" borderId="9" xfId="0" applyFont="1" applyFill="1" applyBorder="1" applyProtection="1"/>
    <xf numFmtId="0" fontId="13" fillId="2" borderId="5" xfId="0" applyFont="1" applyFill="1" applyBorder="1" applyProtection="1"/>
    <xf numFmtId="0" fontId="13" fillId="0" borderId="4" xfId="0" applyFont="1" applyFill="1" applyBorder="1" applyProtection="1"/>
    <xf numFmtId="0" fontId="12" fillId="0" borderId="4" xfId="0" applyFont="1" applyBorder="1" applyProtection="1"/>
    <xf numFmtId="0" fontId="13" fillId="0" borderId="3" xfId="0" applyFont="1" applyFill="1" applyBorder="1" applyProtection="1"/>
    <xf numFmtId="0" fontId="13" fillId="2" borderId="6" xfId="0" applyFont="1" applyFill="1" applyBorder="1" applyAlignment="1" applyProtection="1">
      <alignment horizontal="left" indent="1"/>
    </xf>
    <xf numFmtId="0" fontId="13" fillId="2" borderId="7" xfId="0" applyFont="1" applyFill="1" applyBorder="1" applyProtection="1"/>
    <xf numFmtId="0" fontId="17" fillId="8" borderId="5" xfId="0" applyFont="1" applyFill="1" applyBorder="1" applyAlignment="1" applyProtection="1"/>
    <xf numFmtId="0" fontId="13" fillId="0" borderId="8" xfId="0" applyFont="1" applyBorder="1" applyAlignment="1" applyProtection="1">
      <alignment horizontal="left" indent="2"/>
    </xf>
    <xf numFmtId="0" fontId="13" fillId="0" borderId="9" xfId="0" applyFont="1" applyBorder="1" applyProtection="1"/>
    <xf numFmtId="0" fontId="17" fillId="8" borderId="5" xfId="0" applyFont="1" applyFill="1" applyBorder="1" applyProtection="1"/>
    <xf numFmtId="0" fontId="11" fillId="0" borderId="4" xfId="0" applyFont="1" applyBorder="1" applyProtection="1"/>
    <xf numFmtId="0" fontId="11" fillId="0" borderId="3" xfId="0" applyFont="1" applyBorder="1" applyProtection="1"/>
    <xf numFmtId="0" fontId="13" fillId="0" borderId="10" xfId="0" applyFont="1" applyBorder="1" applyAlignment="1" applyProtection="1">
      <alignment horizontal="left" indent="2"/>
    </xf>
    <xf numFmtId="0" fontId="13" fillId="0" borderId="11" xfId="0" applyFont="1" applyBorder="1" applyProtection="1"/>
    <xf numFmtId="0" fontId="11" fillId="0" borderId="2" xfId="0" applyFont="1" applyBorder="1" applyProtection="1"/>
    <xf numFmtId="0" fontId="11" fillId="0" borderId="0" xfId="0" applyFont="1" applyFill="1" applyBorder="1" applyProtection="1"/>
    <xf numFmtId="0" fontId="22" fillId="0" borderId="5" xfId="0" applyNumberFormat="1" applyFont="1" applyBorder="1" applyAlignment="1" applyProtection="1">
      <alignment horizontal="center" vertical="top" wrapText="1"/>
    </xf>
    <xf numFmtId="0" fontId="22" fillId="0" borderId="3" xfId="0" applyNumberFormat="1" applyFont="1" applyBorder="1" applyAlignment="1" applyProtection="1">
      <alignment horizontal="center" vertical="top" wrapText="1"/>
    </xf>
    <xf numFmtId="0" fontId="34" fillId="0" borderId="0" xfId="0" applyNumberFormat="1" applyFont="1" applyAlignment="1" applyProtection="1">
      <alignment vertical="top" wrapText="1"/>
    </xf>
    <xf numFmtId="0" fontId="34" fillId="0" borderId="0"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3" fontId="34" fillId="0" borderId="0" xfId="0" applyNumberFormat="1" applyFont="1" applyFill="1" applyBorder="1" applyAlignment="1" applyProtection="1">
      <alignment horizontal="center" vertical="center"/>
    </xf>
    <xf numFmtId="170" fontId="15" fillId="0" borderId="0" xfId="0" applyNumberFormat="1" applyFont="1" applyFill="1" applyBorder="1" applyProtection="1"/>
    <xf numFmtId="0" fontId="11" fillId="0" borderId="0" xfId="0" applyFont="1" applyFill="1" applyBorder="1" applyAlignment="1" applyProtection="1">
      <alignment horizontal="right" indent="1"/>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indent="1"/>
    </xf>
    <xf numFmtId="10" fontId="11" fillId="0" borderId="0" xfId="4" applyNumberFormat="1" applyFont="1" applyFill="1" applyBorder="1" applyProtection="1"/>
    <xf numFmtId="0" fontId="11" fillId="0" borderId="0" xfId="0" applyFont="1" applyBorder="1" applyProtection="1"/>
    <xf numFmtId="0" fontId="0" fillId="0" borderId="0" xfId="0" applyAlignment="1" applyProtection="1">
      <alignment horizontal="left"/>
    </xf>
    <xf numFmtId="0" fontId="44" fillId="0" borderId="0" xfId="0" applyFont="1" applyFill="1" applyBorder="1" applyAlignment="1" applyProtection="1">
      <alignment horizontal="left"/>
    </xf>
    <xf numFmtId="0" fontId="46" fillId="0" borderId="0" xfId="0" applyFont="1" applyAlignment="1" applyProtection="1">
      <alignment horizontal="center" wrapText="1"/>
    </xf>
    <xf numFmtId="0" fontId="9" fillId="0" borderId="0" xfId="0" applyFont="1" applyProtection="1"/>
    <xf numFmtId="0" fontId="46" fillId="0" borderId="0" xfId="0" applyFont="1" applyProtection="1"/>
    <xf numFmtId="0" fontId="46" fillId="0" borderId="0" xfId="0" applyFont="1" applyAlignment="1" applyProtection="1">
      <alignment horizontal="left"/>
    </xf>
    <xf numFmtId="0" fontId="8" fillId="0" borderId="0" xfId="0" applyFont="1" applyAlignment="1"/>
    <xf numFmtId="0" fontId="8" fillId="0" borderId="0" xfId="0" applyFont="1" applyAlignment="1" applyProtection="1"/>
    <xf numFmtId="0" fontId="8" fillId="0" borderId="0" xfId="0" applyFont="1"/>
    <xf numFmtId="0" fontId="8" fillId="0" borderId="0" xfId="0" applyFont="1" applyProtection="1"/>
    <xf numFmtId="0" fontId="24" fillId="0" borderId="0" xfId="0" applyFont="1" applyBorder="1" applyProtection="1"/>
    <xf numFmtId="0" fontId="24" fillId="0" borderId="0" xfId="0" applyFont="1" applyBorder="1" applyAlignment="1" applyProtection="1">
      <alignment vertical="top"/>
    </xf>
    <xf numFmtId="167" fontId="51" fillId="6" borderId="5" xfId="0" applyNumberFormat="1" applyFont="1" applyFill="1" applyBorder="1" applyAlignment="1" applyProtection="1">
      <alignment horizontal="center" vertical="center" wrapText="1"/>
    </xf>
    <xf numFmtId="0" fontId="22" fillId="4" borderId="0" xfId="0" applyFont="1" applyFill="1" applyBorder="1" applyAlignment="1" applyProtection="1">
      <alignment vertical="top" wrapText="1"/>
    </xf>
    <xf numFmtId="0" fontId="32" fillId="11" borderId="0" xfId="0" applyFont="1" applyFill="1" applyBorder="1" applyAlignment="1" applyProtection="1">
      <alignment horizontal="center" vertical="center"/>
    </xf>
    <xf numFmtId="10" fontId="32" fillId="11" borderId="0" xfId="4" applyNumberFormat="1" applyFont="1" applyFill="1" applyBorder="1" applyAlignment="1" applyProtection="1">
      <alignment horizontal="center" vertical="center"/>
    </xf>
    <xf numFmtId="0" fontId="11" fillId="4" borderId="0" xfId="0" applyFont="1" applyFill="1" applyBorder="1" applyProtection="1"/>
    <xf numFmtId="0" fontId="11" fillId="0" borderId="0" xfId="0" applyFont="1" applyFill="1" applyBorder="1" applyAlignment="1" applyProtection="1"/>
    <xf numFmtId="167" fontId="52" fillId="10" borderId="5" xfId="0" applyNumberFormat="1" applyFont="1" applyFill="1" applyBorder="1" applyAlignment="1" applyProtection="1">
      <alignment horizontal="center" vertical="center" wrapText="1"/>
    </xf>
    <xf numFmtId="167" fontId="53" fillId="10" borderId="5" xfId="0" applyNumberFormat="1" applyFont="1" applyFill="1" applyBorder="1" applyAlignment="1" applyProtection="1">
      <alignment horizontal="center" vertical="center" wrapText="1"/>
    </xf>
    <xf numFmtId="164" fontId="33" fillId="6" borderId="28" xfId="1" applyNumberFormat="1" applyFont="1" applyFill="1" applyBorder="1" applyAlignment="1" applyProtection="1">
      <alignment horizontal="center" wrapText="1"/>
    </xf>
    <xf numFmtId="0" fontId="33" fillId="6" borderId="32" xfId="0" applyFont="1" applyFill="1" applyBorder="1" applyAlignment="1" applyProtection="1">
      <alignment horizontal="center" wrapText="1"/>
    </xf>
    <xf numFmtId="0" fontId="28" fillId="0" borderId="0" xfId="0" applyFont="1" applyFill="1" applyBorder="1" applyAlignment="1" applyProtection="1">
      <alignment vertical="center"/>
    </xf>
    <xf numFmtId="167" fontId="51" fillId="10" borderId="3" xfId="0" applyNumberFormat="1" applyFont="1" applyFill="1" applyBorder="1" applyAlignment="1" applyProtection="1">
      <alignment horizontal="center" vertical="center" wrapText="1"/>
    </xf>
    <xf numFmtId="167" fontId="55" fillId="10" borderId="3" xfId="0" applyNumberFormat="1" applyFont="1" applyFill="1" applyBorder="1" applyAlignment="1" applyProtection="1">
      <alignment horizontal="center" vertical="center" wrapText="1"/>
    </xf>
    <xf numFmtId="167" fontId="53" fillId="10" borderId="15" xfId="0" applyNumberFormat="1" applyFont="1" applyFill="1" applyBorder="1" applyAlignment="1" applyProtection="1">
      <alignment horizontal="center" vertical="center" wrapText="1"/>
    </xf>
    <xf numFmtId="0" fontId="57" fillId="0" borderId="0" xfId="0" applyFont="1"/>
    <xf numFmtId="0" fontId="11" fillId="0" borderId="0" xfId="0" applyFont="1" applyBorder="1" applyAlignment="1" applyProtection="1">
      <alignment wrapText="1"/>
    </xf>
    <xf numFmtId="168" fontId="14" fillId="0" borderId="0" xfId="1" applyNumberFormat="1" applyFont="1" applyFill="1" applyBorder="1" applyProtection="1"/>
    <xf numFmtId="164" fontId="11" fillId="0" borderId="0" xfId="1" applyNumberFormat="1" applyFont="1" applyFill="1" applyBorder="1" applyAlignment="1" applyProtection="1">
      <alignment horizontal="right"/>
    </xf>
    <xf numFmtId="0" fontId="11" fillId="0" borderId="0" xfId="0" applyFont="1" applyFill="1" applyBorder="1" applyAlignment="1" applyProtection="1">
      <alignment horizontal="left"/>
    </xf>
    <xf numFmtId="164" fontId="15" fillId="0" borderId="0" xfId="1" applyNumberFormat="1" applyFont="1" applyFill="1" applyBorder="1" applyProtection="1"/>
    <xf numFmtId="0" fontId="15" fillId="0" borderId="0" xfId="0" applyFont="1" applyBorder="1" applyProtection="1">
      <protection locked="0"/>
    </xf>
    <xf numFmtId="169" fontId="32" fillId="11" borderId="0" xfId="0" applyNumberFormat="1" applyFont="1" applyFill="1" applyBorder="1" applyAlignment="1" applyProtection="1">
      <alignment horizontal="center" vertical="center"/>
    </xf>
    <xf numFmtId="8" fontId="32" fillId="11" borderId="0" xfId="0" applyNumberFormat="1" applyFont="1" applyFill="1" applyBorder="1" applyAlignment="1" applyProtection="1">
      <alignment horizontal="center" vertical="center"/>
    </xf>
    <xf numFmtId="0" fontId="33" fillId="6" borderId="24" xfId="0" applyFont="1" applyFill="1" applyBorder="1" applyAlignment="1" applyProtection="1">
      <alignment horizontal="center" wrapText="1"/>
    </xf>
    <xf numFmtId="0" fontId="33" fillId="6" borderId="34" xfId="0" applyFont="1" applyFill="1" applyBorder="1" applyAlignment="1" applyProtection="1">
      <alignment horizontal="center" wrapText="1"/>
    </xf>
    <xf numFmtId="0" fontId="58" fillId="6" borderId="3" xfId="0" applyFont="1" applyFill="1" applyBorder="1" applyAlignment="1" applyProtection="1">
      <alignment horizontal="center" vertical="center"/>
    </xf>
    <xf numFmtId="0" fontId="49" fillId="6" borderId="10" xfId="0" applyFont="1" applyFill="1" applyBorder="1" applyAlignment="1" applyProtection="1">
      <alignment vertical="center" wrapText="1"/>
    </xf>
    <xf numFmtId="8" fontId="31" fillId="12" borderId="18" xfId="0" applyNumberFormat="1" applyFont="1" applyFill="1" applyBorder="1" applyAlignment="1" applyProtection="1">
      <alignment horizontal="right" vertical="center"/>
    </xf>
    <xf numFmtId="0" fontId="49" fillId="0" borderId="0" xfId="0" applyFont="1" applyFill="1" applyBorder="1" applyProtection="1"/>
    <xf numFmtId="165" fontId="22" fillId="0" borderId="5" xfId="3" applyNumberFormat="1" applyFont="1" applyBorder="1" applyAlignment="1" applyProtection="1">
      <alignment horizontal="right" vertical="top" wrapText="1"/>
    </xf>
    <xf numFmtId="165" fontId="20" fillId="0" borderId="18" xfId="3" applyNumberFormat="1" applyFont="1" applyBorder="1" applyAlignment="1" applyProtection="1">
      <alignment horizontal="right" vertical="top" wrapText="1"/>
    </xf>
    <xf numFmtId="0" fontId="22" fillId="0" borderId="0" xfId="0" applyFont="1" applyFill="1" applyProtection="1"/>
    <xf numFmtId="0" fontId="54" fillId="0" borderId="0" xfId="0" applyNumberFormat="1" applyFont="1" applyAlignment="1" applyProtection="1">
      <alignment horizontal="left" vertical="top"/>
    </xf>
    <xf numFmtId="0" fontId="4" fillId="0" borderId="5" xfId="0" applyFont="1" applyFill="1" applyBorder="1" applyAlignment="1" applyProtection="1">
      <alignment horizontal="center" wrapText="1"/>
    </xf>
    <xf numFmtId="0" fontId="60" fillId="0" borderId="0" xfId="0" applyFont="1" applyBorder="1" applyAlignment="1" applyProtection="1">
      <alignment vertical="top"/>
    </xf>
    <xf numFmtId="0" fontId="5" fillId="0" borderId="5" xfId="0" applyNumberFormat="1" applyFont="1" applyFill="1" applyBorder="1" applyAlignment="1" applyProtection="1">
      <alignment horizontal="left"/>
    </xf>
    <xf numFmtId="0" fontId="2" fillId="0" borderId="5" xfId="0" applyNumberFormat="1" applyFont="1" applyFill="1" applyBorder="1" applyAlignment="1" applyProtection="1">
      <alignment horizontal="left"/>
    </xf>
    <xf numFmtId="0" fontId="3" fillId="0" borderId="5" xfId="0" applyNumberFormat="1" applyFont="1" applyFill="1" applyBorder="1" applyAlignment="1" applyProtection="1">
      <alignment horizontal="left"/>
    </xf>
    <xf numFmtId="0" fontId="8" fillId="0" borderId="5" xfId="0" applyFont="1" applyFill="1" applyBorder="1" applyAlignment="1" applyProtection="1">
      <alignment horizontal="center"/>
    </xf>
    <xf numFmtId="0" fontId="8" fillId="0" borderId="5"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7" fillId="0" borderId="5" xfId="0" applyNumberFormat="1" applyFont="1" applyFill="1" applyBorder="1" applyAlignment="1" applyProtection="1">
      <alignment horizontal="center"/>
    </xf>
    <xf numFmtId="0" fontId="4" fillId="0" borderId="5" xfId="0" applyNumberFormat="1" applyFont="1" applyFill="1" applyBorder="1" applyAlignment="1" applyProtection="1">
      <alignment horizontal="center"/>
    </xf>
    <xf numFmtId="0" fontId="43" fillId="0" borderId="0" xfId="0" applyFont="1"/>
    <xf numFmtId="0" fontId="7" fillId="0" borderId="5" xfId="0" applyNumberFormat="1" applyFont="1" applyFill="1" applyBorder="1" applyAlignment="1" applyProtection="1">
      <alignment horizontal="center" wrapText="1"/>
    </xf>
    <xf numFmtId="0" fontId="17" fillId="0" borderId="0" xfId="12" applyFont="1" applyFill="1" applyBorder="1" applyAlignment="1" applyProtection="1">
      <alignment horizontal="left"/>
    </xf>
    <xf numFmtId="0" fontId="19" fillId="6" borderId="14" xfId="12" applyFont="1" applyFill="1" applyBorder="1" applyAlignment="1" applyProtection="1">
      <alignment horizontal="left"/>
    </xf>
    <xf numFmtId="0" fontId="11" fillId="0" borderId="0" xfId="0" applyFont="1" applyFill="1" applyBorder="1" applyAlignment="1" applyProtection="1">
      <alignment horizontal="center" wrapText="1"/>
    </xf>
    <xf numFmtId="0" fontId="11" fillId="0" borderId="6" xfId="0" applyFont="1" applyFill="1" applyBorder="1" applyAlignment="1" applyProtection="1">
      <alignment horizontal="left" vertical="center"/>
    </xf>
    <xf numFmtId="0" fontId="18" fillId="0" borderId="1" xfId="0" applyFont="1" applyFill="1" applyBorder="1" applyAlignment="1" applyProtection="1">
      <alignment horizontal="left" vertical="center"/>
    </xf>
    <xf numFmtId="0" fontId="11" fillId="0" borderId="7" xfId="0" applyFont="1" applyFill="1" applyBorder="1" applyProtection="1"/>
    <xf numFmtId="10" fontId="11" fillId="5" borderId="5" xfId="4" applyNumberFormat="1" applyFont="1" applyFill="1" applyBorder="1" applyAlignment="1" applyProtection="1">
      <alignment vertical="center"/>
      <protection locked="0"/>
    </xf>
    <xf numFmtId="10" fontId="11" fillId="0" borderId="8" xfId="4" applyNumberFormat="1" applyFont="1" applyFill="1" applyBorder="1" applyAlignment="1" applyProtection="1">
      <alignment vertical="center"/>
    </xf>
    <xf numFmtId="10" fontId="11" fillId="0" borderId="0" xfId="4" applyNumberFormat="1" applyFont="1" applyFill="1" applyBorder="1" applyAlignment="1" applyProtection="1">
      <alignment vertical="center"/>
    </xf>
    <xf numFmtId="10" fontId="11" fillId="0" borderId="0" xfId="4" applyNumberFormat="1" applyFont="1" applyFill="1" applyBorder="1" applyAlignment="1" applyProtection="1">
      <alignment horizontal="center" vertical="center"/>
    </xf>
    <xf numFmtId="166" fontId="11" fillId="7" borderId="5" xfId="4" applyNumberFormat="1" applyFont="1" applyFill="1" applyBorder="1" applyAlignment="1" applyProtection="1">
      <alignment vertical="center"/>
      <protection locked="0"/>
    </xf>
    <xf numFmtId="166" fontId="11" fillId="0" borderId="8" xfId="4" applyNumberFormat="1" applyFont="1" applyFill="1" applyBorder="1" applyAlignment="1" applyProtection="1">
      <alignment vertical="center"/>
    </xf>
    <xf numFmtId="166" fontId="11" fillId="0" borderId="0" xfId="4" applyNumberFormat="1" applyFont="1" applyFill="1" applyBorder="1" applyAlignment="1" applyProtection="1">
      <alignment vertical="center"/>
    </xf>
    <xf numFmtId="1" fontId="11" fillId="7" borderId="5" xfId="4" applyNumberFormat="1" applyFont="1" applyFill="1" applyBorder="1" applyAlignment="1" applyProtection="1">
      <alignment horizontal="right" vertical="center"/>
      <protection locked="0"/>
    </xf>
    <xf numFmtId="0" fontId="11" fillId="0" borderId="1" xfId="0" applyFont="1" applyFill="1" applyBorder="1" applyAlignment="1" applyProtection="1">
      <alignment horizontal="left" vertical="center"/>
    </xf>
    <xf numFmtId="0" fontId="11" fillId="0" borderId="1" xfId="0" applyFont="1" applyFill="1" applyBorder="1" applyProtection="1"/>
    <xf numFmtId="1" fontId="11" fillId="0" borderId="1" xfId="4" applyNumberFormat="1" applyFont="1" applyFill="1" applyBorder="1" applyAlignment="1" applyProtection="1">
      <alignment horizontal="right" vertical="center"/>
      <protection locked="0"/>
    </xf>
    <xf numFmtId="0" fontId="19" fillId="6" borderId="6" xfId="0" applyFont="1" applyFill="1" applyBorder="1" applyAlignment="1" applyProtection="1">
      <alignment horizontal="left" vertical="center"/>
    </xf>
    <xf numFmtId="0" fontId="63" fillId="6" borderId="1" xfId="0" applyFont="1" applyFill="1" applyBorder="1" applyAlignment="1" applyProtection="1">
      <alignment horizontal="left" vertical="center"/>
    </xf>
    <xf numFmtId="0" fontId="20" fillId="6" borderId="7" xfId="0" applyFont="1" applyFill="1" applyBorder="1" applyProtection="1"/>
    <xf numFmtId="10" fontId="20" fillId="6" borderId="5" xfId="4" applyNumberFormat="1" applyFont="1" applyFill="1" applyBorder="1" applyAlignment="1" applyProtection="1">
      <alignment horizontal="center" vertical="center"/>
    </xf>
    <xf numFmtId="0" fontId="20" fillId="0" borderId="0" xfId="0" applyFont="1" applyFill="1" applyBorder="1" applyProtection="1"/>
    <xf numFmtId="7" fontId="11" fillId="7" borderId="3" xfId="1" applyNumberFormat="1" applyFont="1" applyFill="1" applyBorder="1" applyAlignment="1" applyProtection="1">
      <alignment horizontal="right" vertical="center"/>
      <protection locked="0"/>
    </xf>
    <xf numFmtId="166" fontId="11" fillId="7" borderId="5" xfId="4" applyNumberFormat="1" applyFont="1" applyFill="1" applyBorder="1" applyAlignment="1" applyProtection="1">
      <alignment horizontal="right" vertical="center"/>
      <protection locked="0"/>
    </xf>
    <xf numFmtId="0" fontId="11" fillId="0" borderId="0" xfId="0" applyFont="1" applyBorder="1" applyAlignment="1" applyProtection="1">
      <alignment vertical="center"/>
    </xf>
    <xf numFmtId="166" fontId="11" fillId="0" borderId="1" xfId="4" applyNumberFormat="1" applyFont="1" applyFill="1" applyBorder="1" applyAlignment="1" applyProtection="1">
      <alignment horizontal="right" vertical="center"/>
      <protection locked="0"/>
    </xf>
    <xf numFmtId="0" fontId="11" fillId="0" borderId="0" xfId="0" applyFont="1" applyFill="1" applyBorder="1" applyAlignment="1" applyProtection="1">
      <alignment vertical="center"/>
    </xf>
    <xf numFmtId="0" fontId="64" fillId="0" borderId="0" xfId="0" applyFont="1" applyFill="1" applyBorder="1" applyAlignment="1" applyProtection="1">
      <alignment vertical="center"/>
    </xf>
    <xf numFmtId="0" fontId="44" fillId="0" borderId="0" xfId="0" applyFont="1" applyFill="1" applyBorder="1" applyAlignment="1" applyProtection="1">
      <alignment horizontal="center" vertical="center"/>
    </xf>
    <xf numFmtId="0" fontId="44" fillId="0" borderId="0" xfId="0" applyFont="1" applyBorder="1" applyAlignment="1" applyProtection="1">
      <alignment vertical="center"/>
    </xf>
    <xf numFmtId="0" fontId="44" fillId="0" borderId="0" xfId="0" applyFont="1" applyFill="1" applyBorder="1" applyAlignment="1" applyProtection="1">
      <alignment horizontal="left" indent="1"/>
    </xf>
    <xf numFmtId="0" fontId="44" fillId="0" borderId="0" xfId="0" applyFont="1" applyBorder="1" applyProtection="1"/>
    <xf numFmtId="0" fontId="45" fillId="6" borderId="5" xfId="0" applyFont="1" applyFill="1" applyBorder="1" applyAlignment="1" applyProtection="1">
      <alignment horizontal="center" vertical="center" wrapText="1"/>
    </xf>
    <xf numFmtId="10" fontId="11" fillId="6" borderId="5" xfId="4" applyNumberFormat="1" applyFont="1" applyFill="1" applyBorder="1" applyAlignment="1" applyProtection="1">
      <alignment horizontal="center" vertical="center"/>
    </xf>
    <xf numFmtId="0" fontId="11" fillId="6" borderId="4" xfId="0" applyFont="1" applyFill="1" applyBorder="1" applyAlignment="1" applyProtection="1">
      <alignment horizontal="center" vertical="center"/>
    </xf>
    <xf numFmtId="165" fontId="11" fillId="6" borderId="4" xfId="0" applyNumberFormat="1" applyFont="1" applyFill="1" applyBorder="1" applyAlignment="1" applyProtection="1">
      <alignment horizontal="right" vertical="center"/>
    </xf>
    <xf numFmtId="0" fontId="11" fillId="6" borderId="3" xfId="0" applyFont="1" applyFill="1" applyBorder="1" applyAlignment="1" applyProtection="1">
      <alignment horizontal="center" vertical="center"/>
    </xf>
    <xf numFmtId="165" fontId="11" fillId="6" borderId="3" xfId="0" applyNumberFormat="1" applyFont="1" applyFill="1" applyBorder="1" applyAlignment="1" applyProtection="1">
      <alignment horizontal="right" vertical="center"/>
    </xf>
    <xf numFmtId="0" fontId="11" fillId="0" borderId="5" xfId="0" applyFont="1" applyBorder="1" applyAlignment="1" applyProtection="1">
      <alignment horizontal="center" vertical="center"/>
    </xf>
    <xf numFmtId="165" fontId="11" fillId="0" borderId="5" xfId="0" applyNumberFormat="1" applyFont="1" applyBorder="1" applyAlignment="1" applyProtection="1">
      <alignment vertical="center" wrapText="1"/>
    </xf>
    <xf numFmtId="0" fontId="11" fillId="0" borderId="0" xfId="0" applyFont="1" applyBorder="1" applyAlignment="1" applyProtection="1">
      <alignment vertical="center" wrapText="1"/>
    </xf>
    <xf numFmtId="0" fontId="65" fillId="13" borderId="0" xfId="0" applyNumberFormat="1" applyFont="1" applyFill="1" applyAlignment="1" applyProtection="1">
      <alignment horizontal="left" vertical="top"/>
    </xf>
    <xf numFmtId="0" fontId="61" fillId="13" borderId="0" xfId="0" applyNumberFormat="1" applyFont="1" applyFill="1" applyAlignment="1" applyProtection="1">
      <alignment horizontal="left" vertical="top" wrapText="1"/>
    </xf>
    <xf numFmtId="0" fontId="20" fillId="6" borderId="6" xfId="0" applyFont="1" applyFill="1" applyBorder="1" applyAlignment="1" applyProtection="1">
      <alignment horizontal="left" vertical="center"/>
    </xf>
    <xf numFmtId="9" fontId="22" fillId="0" borderId="5" xfId="4" applyFont="1" applyFill="1" applyBorder="1" applyAlignment="1" applyProtection="1"/>
    <xf numFmtId="5" fontId="11" fillId="0" borderId="0" xfId="4" applyNumberFormat="1" applyFont="1" applyFill="1" applyBorder="1" applyAlignment="1" applyProtection="1">
      <alignment vertical="center"/>
    </xf>
    <xf numFmtId="5" fontId="11" fillId="0" borderId="0" xfId="0" applyNumberFormat="1" applyFont="1" applyBorder="1" applyAlignment="1" applyProtection="1">
      <alignment vertical="center"/>
    </xf>
    <xf numFmtId="7" fontId="22" fillId="0" borderId="5" xfId="4" applyNumberFormat="1" applyFont="1" applyFill="1" applyBorder="1" applyAlignment="1" applyProtection="1"/>
    <xf numFmtId="1" fontId="22" fillId="0" borderId="5" xfId="1" applyNumberFormat="1" applyFont="1" applyFill="1" applyBorder="1" applyAlignment="1" applyProtection="1"/>
    <xf numFmtId="0" fontId="11" fillId="0" borderId="0" xfId="12" applyFont="1" applyBorder="1" applyProtection="1"/>
    <xf numFmtId="0" fontId="11" fillId="0" borderId="0" xfId="0" applyFont="1" applyProtection="1"/>
    <xf numFmtId="49" fontId="19" fillId="0" borderId="0" xfId="0" applyNumberFormat="1" applyFont="1" applyFill="1" applyBorder="1" applyAlignment="1" applyProtection="1">
      <alignment horizontal="left"/>
    </xf>
    <xf numFmtId="0" fontId="25" fillId="0" borderId="0" xfId="0" applyFont="1" applyFill="1" applyBorder="1" applyAlignment="1" applyProtection="1">
      <alignment horizontal="left"/>
    </xf>
    <xf numFmtId="0" fontId="34" fillId="0" borderId="0" xfId="0" applyNumberFormat="1" applyFont="1" applyAlignment="1" applyProtection="1">
      <alignment horizontal="left" vertical="top" wrapText="1"/>
    </xf>
    <xf numFmtId="165" fontId="11" fillId="6" borderId="40" xfId="0" applyNumberFormat="1" applyFont="1" applyFill="1" applyBorder="1" applyAlignment="1" applyProtection="1">
      <alignment horizontal="center"/>
    </xf>
    <xf numFmtId="43" fontId="11" fillId="6" borderId="32" xfId="1" applyFont="1" applyFill="1" applyBorder="1" applyAlignment="1" applyProtection="1">
      <alignment horizontal="center" vertical="center"/>
    </xf>
    <xf numFmtId="165" fontId="11" fillId="7" borderId="28" xfId="0" applyNumberFormat="1" applyFont="1" applyFill="1" applyBorder="1" applyAlignment="1" applyProtection="1">
      <alignment horizontal="right" vertical="center"/>
      <protection locked="0"/>
    </xf>
    <xf numFmtId="165" fontId="22" fillId="0" borderId="28" xfId="3" applyNumberFormat="1" applyFont="1" applyBorder="1" applyAlignment="1" applyProtection="1">
      <alignment horizontal="right" vertical="center" wrapText="1"/>
    </xf>
    <xf numFmtId="0" fontId="17" fillId="6" borderId="35" xfId="0" applyFont="1" applyFill="1" applyBorder="1" applyAlignment="1" applyProtection="1">
      <alignment horizontal="center" wrapText="1"/>
    </xf>
    <xf numFmtId="0" fontId="17" fillId="6" borderId="27" xfId="0" applyFont="1" applyFill="1" applyBorder="1" applyAlignment="1" applyProtection="1">
      <alignment horizontal="center" wrapText="1"/>
    </xf>
    <xf numFmtId="0" fontId="17" fillId="6" borderId="36" xfId="0" applyFont="1" applyFill="1" applyBorder="1" applyAlignment="1" applyProtection="1">
      <alignment horizontal="center" wrapText="1"/>
    </xf>
    <xf numFmtId="0" fontId="49" fillId="6" borderId="10" xfId="0" applyFont="1" applyFill="1" applyBorder="1" applyAlignment="1" applyProtection="1">
      <alignment horizontal="center" vertical="center" wrapText="1"/>
    </xf>
    <xf numFmtId="43" fontId="59" fillId="6" borderId="5" xfId="1" applyFont="1" applyFill="1" applyBorder="1" applyAlignment="1" applyProtection="1">
      <alignment horizontal="center"/>
    </xf>
    <xf numFmtId="165" fontId="37" fillId="12" borderId="5" xfId="0" applyNumberFormat="1" applyFont="1" applyFill="1" applyBorder="1" applyAlignment="1" applyProtection="1">
      <alignment horizontal="right"/>
    </xf>
    <xf numFmtId="165" fontId="37" fillId="6" borderId="5" xfId="0" applyNumberFormat="1" applyFont="1" applyFill="1" applyBorder="1" applyAlignment="1" applyProtection="1">
      <alignment horizontal="center"/>
    </xf>
    <xf numFmtId="0" fontId="11" fillId="0" borderId="0" xfId="12" applyFont="1" applyBorder="1" applyAlignment="1" applyProtection="1">
      <alignment horizontal="center"/>
    </xf>
    <xf numFmtId="37" fontId="8" fillId="9" borderId="2" xfId="1" applyNumberFormat="1" applyFont="1" applyFill="1" applyBorder="1" applyAlignment="1" applyProtection="1">
      <alignment horizontal="center" vertical="center"/>
    </xf>
    <xf numFmtId="37" fontId="8" fillId="9" borderId="5" xfId="1" applyNumberFormat="1" applyFont="1" applyFill="1" applyBorder="1" applyAlignment="1" applyProtection="1">
      <alignment horizontal="center" wrapText="1"/>
    </xf>
    <xf numFmtId="37" fontId="1" fillId="9" borderId="5" xfId="1" applyNumberFormat="1" applyFont="1" applyFill="1" applyBorder="1" applyAlignment="1" applyProtection="1">
      <alignment horizontal="center" wrapText="1"/>
    </xf>
    <xf numFmtId="37" fontId="33" fillId="9" borderId="5" xfId="1" applyNumberFormat="1" applyFont="1" applyFill="1" applyBorder="1" applyAlignment="1" applyProtection="1">
      <alignment horizontal="center" wrapText="1"/>
    </xf>
    <xf numFmtId="0" fontId="66" fillId="0" borderId="6" xfId="0" applyFont="1" applyFill="1" applyBorder="1" applyAlignment="1" applyProtection="1">
      <alignment horizontal="left" vertical="center" indent="1"/>
    </xf>
    <xf numFmtId="0" fontId="66" fillId="0" borderId="0" xfId="0" applyFont="1" applyBorder="1" applyProtection="1"/>
    <xf numFmtId="0" fontId="33" fillId="6" borderId="5" xfId="0" applyFont="1" applyFill="1" applyBorder="1" applyAlignment="1" applyProtection="1">
      <alignment horizontal="center" vertical="center" wrapText="1"/>
    </xf>
    <xf numFmtId="0" fontId="33" fillId="6" borderId="5" xfId="0" applyFont="1" applyFill="1" applyBorder="1" applyAlignment="1" applyProtection="1">
      <alignment horizontal="center" vertical="center"/>
    </xf>
    <xf numFmtId="164" fontId="33" fillId="6" borderId="5" xfId="1" applyNumberFormat="1" applyFont="1" applyFill="1" applyBorder="1" applyAlignment="1" applyProtection="1">
      <alignment horizontal="center" vertical="center" wrapText="1"/>
    </xf>
    <xf numFmtId="0" fontId="11" fillId="7" borderId="5" xfId="0" applyFont="1" applyFill="1" applyBorder="1" applyAlignment="1" applyProtection="1">
      <alignment horizontal="center"/>
      <protection locked="0"/>
    </xf>
    <xf numFmtId="0" fontId="14" fillId="7" borderId="5" xfId="0" applyFont="1" applyFill="1" applyBorder="1" applyAlignment="1" applyProtection="1">
      <alignment horizontal="center"/>
      <protection locked="0"/>
    </xf>
    <xf numFmtId="168" fontId="14" fillId="7" borderId="5" xfId="1" applyNumberFormat="1" applyFont="1" applyFill="1" applyBorder="1" applyAlignment="1" applyProtection="1">
      <alignment horizontal="center"/>
      <protection locked="0"/>
    </xf>
    <xf numFmtId="164" fontId="15" fillId="7" borderId="5" xfId="1" applyNumberFormat="1" applyFont="1" applyFill="1" applyBorder="1" applyAlignment="1" applyProtection="1">
      <alignment horizontal="center"/>
      <protection locked="0"/>
    </xf>
    <xf numFmtId="170" fontId="15" fillId="6" borderId="5" xfId="0" applyNumberFormat="1" applyFont="1" applyFill="1" applyBorder="1" applyAlignment="1" applyProtection="1">
      <alignment horizontal="center"/>
    </xf>
    <xf numFmtId="166" fontId="15" fillId="7" borderId="5" xfId="4" applyNumberFormat="1" applyFont="1" applyFill="1" applyBorder="1" applyAlignment="1" applyProtection="1">
      <alignment horizontal="center"/>
      <protection locked="0"/>
    </xf>
    <xf numFmtId="171" fontId="15" fillId="6" borderId="5" xfId="0" applyNumberFormat="1" applyFont="1" applyFill="1" applyBorder="1" applyAlignment="1" applyProtection="1">
      <alignment horizontal="center"/>
    </xf>
    <xf numFmtId="0" fontId="15" fillId="6" borderId="5" xfId="0" applyFont="1" applyFill="1" applyBorder="1" applyAlignment="1" applyProtection="1">
      <alignment horizontal="center"/>
    </xf>
    <xf numFmtId="0" fontId="15" fillId="7" borderId="3" xfId="0" applyFont="1" applyFill="1" applyBorder="1" applyAlignment="1" applyProtection="1">
      <alignment horizontal="center"/>
      <protection locked="0"/>
    </xf>
    <xf numFmtId="164" fontId="15" fillId="7" borderId="3" xfId="1" applyNumberFormat="1" applyFont="1" applyFill="1" applyBorder="1" applyAlignment="1" applyProtection="1">
      <alignment horizontal="center"/>
      <protection locked="0"/>
    </xf>
    <xf numFmtId="0" fontId="14" fillId="7" borderId="15" xfId="0" applyFont="1" applyFill="1" applyBorder="1" applyAlignment="1" applyProtection="1">
      <alignment horizontal="center"/>
      <protection locked="0"/>
    </xf>
    <xf numFmtId="168" fontId="14" fillId="7" borderId="15" xfId="1" applyNumberFormat="1" applyFont="1" applyFill="1" applyBorder="1" applyAlignment="1" applyProtection="1">
      <alignment horizontal="center"/>
      <protection locked="0"/>
    </xf>
    <xf numFmtId="0" fontId="15" fillId="7" borderId="31" xfId="0" applyFont="1" applyFill="1" applyBorder="1" applyAlignment="1" applyProtection="1">
      <alignment horizontal="center"/>
      <protection locked="0"/>
    </xf>
    <xf numFmtId="164" fontId="15" fillId="7" borderId="31" xfId="1" applyNumberFormat="1" applyFont="1" applyFill="1" applyBorder="1" applyAlignment="1" applyProtection="1">
      <alignment horizontal="center"/>
      <protection locked="0"/>
    </xf>
    <xf numFmtId="170" fontId="15" fillId="6" borderId="15" xfId="0" applyNumberFormat="1" applyFont="1" applyFill="1" applyBorder="1" applyAlignment="1" applyProtection="1">
      <alignment horizontal="center"/>
    </xf>
    <xf numFmtId="166" fontId="15" fillId="7" borderId="15" xfId="4" applyNumberFormat="1" applyFont="1" applyFill="1" applyBorder="1" applyAlignment="1" applyProtection="1">
      <alignment horizontal="center"/>
      <protection locked="0"/>
    </xf>
    <xf numFmtId="164" fontId="15" fillId="7" borderId="15" xfId="1" applyNumberFormat="1" applyFont="1" applyFill="1" applyBorder="1" applyAlignment="1" applyProtection="1">
      <alignment horizontal="center"/>
      <protection locked="0"/>
    </xf>
    <xf numFmtId="171" fontId="15" fillId="6" borderId="15" xfId="0" applyNumberFormat="1" applyFont="1" applyFill="1" applyBorder="1" applyAlignment="1" applyProtection="1">
      <alignment horizontal="center"/>
    </xf>
    <xf numFmtId="0" fontId="15" fillId="6" borderId="15" xfId="0" applyFont="1" applyFill="1" applyBorder="1" applyAlignment="1" applyProtection="1">
      <alignment horizontal="center"/>
    </xf>
    <xf numFmtId="170" fontId="17" fillId="0" borderId="3" xfId="0" applyNumberFormat="1" applyFont="1" applyFill="1" applyBorder="1" applyAlignment="1" applyProtection="1">
      <alignment horizontal="center"/>
    </xf>
    <xf numFmtId="0" fontId="20" fillId="6" borderId="19" xfId="0" applyNumberFormat="1" applyFont="1" applyFill="1" applyBorder="1" applyAlignment="1" applyProtection="1">
      <alignment horizontal="center" vertical="center" wrapText="1"/>
    </xf>
    <xf numFmtId="0" fontId="20" fillId="6" borderId="20" xfId="0" applyNumberFormat="1" applyFont="1" applyFill="1" applyBorder="1" applyAlignment="1" applyProtection="1">
      <alignment horizontal="center" vertical="center" wrapText="1"/>
    </xf>
    <xf numFmtId="0" fontId="20" fillId="6" borderId="21" xfId="0" applyNumberFormat="1" applyFont="1" applyFill="1" applyBorder="1" applyAlignment="1" applyProtection="1">
      <alignment horizontal="center" vertical="center" wrapText="1"/>
    </xf>
    <xf numFmtId="0" fontId="33" fillId="0" borderId="5" xfId="0" applyNumberFormat="1" applyFont="1" applyFill="1" applyBorder="1" applyAlignment="1" applyProtection="1">
      <alignment horizontal="center" wrapText="1"/>
    </xf>
    <xf numFmtId="0" fontId="22" fillId="0" borderId="0" xfId="0" applyNumberFormat="1" applyFont="1" applyBorder="1" applyAlignment="1" applyProtection="1">
      <alignment horizontal="center" vertical="center" wrapText="1"/>
    </xf>
    <xf numFmtId="0" fontId="38" fillId="5" borderId="14" xfId="0" applyFont="1" applyFill="1" applyBorder="1" applyAlignment="1" applyProtection="1">
      <protection locked="0"/>
    </xf>
    <xf numFmtId="164" fontId="15" fillId="6" borderId="2" xfId="1" applyNumberFormat="1" applyFont="1" applyFill="1" applyBorder="1" applyAlignment="1" applyProtection="1">
      <alignment horizontal="center" vertical="center"/>
    </xf>
    <xf numFmtId="164" fontId="15" fillId="6" borderId="4" xfId="1" applyNumberFormat="1" applyFont="1" applyFill="1" applyBorder="1" applyAlignment="1" applyProtection="1">
      <alignment horizontal="center" vertical="center"/>
    </xf>
    <xf numFmtId="164" fontId="15" fillId="6" borderId="31" xfId="1" applyNumberFormat="1" applyFont="1" applyFill="1" applyBorder="1" applyAlignment="1" applyProtection="1">
      <alignment horizontal="center" vertical="center"/>
    </xf>
    <xf numFmtId="164" fontId="11" fillId="7" borderId="2" xfId="1" applyNumberFormat="1" applyFont="1" applyFill="1" applyBorder="1" applyAlignment="1" applyProtection="1">
      <alignment horizontal="center" vertical="center"/>
      <protection locked="0"/>
    </xf>
    <xf numFmtId="164" fontId="11" fillId="7" borderId="4" xfId="1" applyNumberFormat="1" applyFont="1" applyFill="1" applyBorder="1" applyAlignment="1" applyProtection="1">
      <alignment horizontal="center" vertical="center"/>
      <protection locked="0"/>
    </xf>
    <xf numFmtId="164" fontId="11" fillId="7" borderId="31" xfId="1" applyNumberFormat="1" applyFont="1" applyFill="1" applyBorder="1" applyAlignment="1" applyProtection="1">
      <alignment horizontal="center" vertical="center"/>
      <protection locked="0"/>
    </xf>
    <xf numFmtId="0" fontId="22" fillId="4" borderId="0" xfId="0" applyFont="1" applyFill="1" applyBorder="1" applyAlignment="1" applyProtection="1">
      <alignment horizontal="left" vertical="top" wrapText="1"/>
    </xf>
    <xf numFmtId="0" fontId="33" fillId="6" borderId="6" xfId="0" applyFont="1" applyFill="1" applyBorder="1" applyAlignment="1" applyProtection="1">
      <alignment vertical="center" wrapText="1"/>
    </xf>
    <xf numFmtId="0" fontId="33" fillId="6" borderId="1" xfId="0" applyFont="1" applyFill="1" applyBorder="1" applyAlignment="1" applyProtection="1">
      <alignment vertical="center" wrapText="1"/>
    </xf>
    <xf numFmtId="0" fontId="33" fillId="6" borderId="7" xfId="0" applyFont="1" applyFill="1" applyBorder="1" applyAlignment="1" applyProtection="1">
      <alignment vertical="center" wrapText="1"/>
    </xf>
    <xf numFmtId="0" fontId="33" fillId="6" borderId="29" xfId="0" applyFont="1" applyFill="1" applyBorder="1" applyAlignment="1" applyProtection="1">
      <alignment horizontal="center" wrapText="1"/>
    </xf>
    <xf numFmtId="0" fontId="33" fillId="6" borderId="30" xfId="0" applyFont="1" applyFill="1" applyBorder="1" applyAlignment="1" applyProtection="1">
      <alignment horizontal="center" wrapText="1"/>
    </xf>
    <xf numFmtId="0" fontId="17" fillId="6" borderId="6" xfId="0" applyNumberFormat="1" applyFont="1" applyFill="1" applyBorder="1" applyAlignment="1" applyProtection="1">
      <alignment horizontal="center" vertical="center"/>
    </xf>
    <xf numFmtId="0" fontId="17" fillId="6" borderId="1" xfId="0" applyNumberFormat="1" applyFont="1" applyFill="1" applyBorder="1" applyAlignment="1" applyProtection="1">
      <alignment horizontal="center" vertical="center"/>
    </xf>
    <xf numFmtId="0" fontId="17" fillId="6" borderId="7" xfId="0" applyNumberFormat="1" applyFont="1" applyFill="1" applyBorder="1" applyAlignment="1" applyProtection="1">
      <alignment horizontal="center" vertical="center"/>
    </xf>
    <xf numFmtId="0" fontId="11" fillId="7" borderId="6" xfId="0" applyFont="1" applyFill="1" applyBorder="1" applyAlignment="1" applyProtection="1">
      <alignment horizontal="left" vertical="center"/>
      <protection locked="0"/>
    </xf>
    <xf numFmtId="0" fontId="15" fillId="7" borderId="1" xfId="0" applyFont="1" applyFill="1" applyBorder="1" applyAlignment="1" applyProtection="1">
      <alignment horizontal="left" vertical="center"/>
      <protection locked="0"/>
    </xf>
    <xf numFmtId="0" fontId="15" fillId="7" borderId="7" xfId="0" applyFont="1" applyFill="1" applyBorder="1" applyAlignment="1" applyProtection="1">
      <alignment horizontal="left" vertical="center"/>
      <protection locked="0"/>
    </xf>
    <xf numFmtId="0" fontId="35" fillId="6" borderId="2" xfId="0" applyFont="1" applyFill="1" applyBorder="1" applyAlignment="1" applyProtection="1">
      <alignment horizontal="center" vertical="center"/>
    </xf>
    <xf numFmtId="0" fontId="35" fillId="6" borderId="4" xfId="0" applyFont="1" applyFill="1" applyBorder="1" applyAlignment="1" applyProtection="1">
      <alignment horizontal="center" vertical="center"/>
    </xf>
    <xf numFmtId="0" fontId="35" fillId="6" borderId="31" xfId="0" applyFont="1" applyFill="1" applyBorder="1" applyAlignment="1" applyProtection="1">
      <alignment horizontal="center" vertical="center"/>
    </xf>
    <xf numFmtId="0" fontId="34" fillId="6" borderId="12" xfId="0" applyFont="1" applyFill="1" applyBorder="1" applyAlignment="1" applyProtection="1">
      <alignment horizontal="center" vertical="center" wrapText="1"/>
    </xf>
    <xf numFmtId="0" fontId="34" fillId="6" borderId="26" xfId="0" applyFont="1" applyFill="1" applyBorder="1" applyAlignment="1" applyProtection="1">
      <alignment horizontal="center" vertical="center" wrapText="1"/>
    </xf>
    <xf numFmtId="0" fontId="34" fillId="6" borderId="8" xfId="0" applyFont="1" applyFill="1" applyBorder="1" applyAlignment="1" applyProtection="1">
      <alignment horizontal="center" vertical="center" wrapText="1"/>
    </xf>
    <xf numFmtId="0" fontId="34" fillId="6" borderId="9" xfId="0" applyFont="1" applyFill="1" applyBorder="1" applyAlignment="1" applyProtection="1">
      <alignment horizontal="center" vertical="center" wrapText="1"/>
    </xf>
    <xf numFmtId="0" fontId="34" fillId="6" borderId="16" xfId="0" applyFont="1" applyFill="1" applyBorder="1" applyAlignment="1" applyProtection="1">
      <alignment horizontal="center" vertical="center" wrapText="1"/>
    </xf>
    <xf numFmtId="0" fontId="34" fillId="6" borderId="17" xfId="0" applyFont="1" applyFill="1" applyBorder="1" applyAlignment="1" applyProtection="1">
      <alignment horizontal="center" vertical="center" wrapText="1"/>
    </xf>
    <xf numFmtId="3" fontId="34" fillId="6" borderId="2" xfId="0" applyNumberFormat="1" applyFont="1" applyFill="1" applyBorder="1" applyAlignment="1" applyProtection="1">
      <alignment horizontal="center" vertical="center"/>
    </xf>
    <xf numFmtId="3" fontId="34" fillId="6" borderId="4" xfId="0" applyNumberFormat="1" applyFont="1" applyFill="1" applyBorder="1" applyAlignment="1" applyProtection="1">
      <alignment horizontal="center" vertical="center"/>
    </xf>
    <xf numFmtId="3" fontId="34" fillId="6" borderId="31" xfId="0" applyNumberFormat="1" applyFont="1" applyFill="1" applyBorder="1" applyAlignment="1" applyProtection="1">
      <alignment horizontal="center" vertical="center"/>
    </xf>
    <xf numFmtId="0" fontId="17" fillId="0" borderId="19" xfId="0" applyFont="1" applyFill="1" applyBorder="1" applyAlignment="1" applyProtection="1">
      <alignment horizontal="center" wrapText="1"/>
    </xf>
    <xf numFmtId="0" fontId="17" fillId="0" borderId="22" xfId="0" applyFont="1" applyFill="1" applyBorder="1" applyAlignment="1" applyProtection="1">
      <alignment horizontal="center" wrapText="1"/>
    </xf>
    <xf numFmtId="0" fontId="17" fillId="0" borderId="23" xfId="0" applyFont="1" applyFill="1" applyBorder="1" applyAlignment="1" applyProtection="1">
      <alignment horizontal="center" wrapText="1"/>
    </xf>
    <xf numFmtId="0" fontId="24" fillId="10" borderId="5" xfId="0" applyFont="1" applyFill="1" applyBorder="1" applyAlignment="1" applyProtection="1">
      <alignment horizontal="left" vertical="center" wrapText="1"/>
    </xf>
    <xf numFmtId="0" fontId="50" fillId="10" borderId="37" xfId="0" applyFont="1" applyFill="1" applyBorder="1" applyAlignment="1" applyProtection="1">
      <alignment horizontal="left" vertical="center" wrapText="1"/>
    </xf>
    <xf numFmtId="0" fontId="50" fillId="10" borderId="38" xfId="0" applyFont="1" applyFill="1" applyBorder="1" applyAlignment="1" applyProtection="1">
      <alignment horizontal="left" vertical="center" wrapText="1"/>
    </xf>
    <xf numFmtId="0" fontId="56" fillId="10" borderId="5" xfId="0" applyFont="1" applyFill="1" applyBorder="1" applyAlignment="1" applyProtection="1">
      <alignment horizontal="left" vertical="center" wrapText="1"/>
    </xf>
    <xf numFmtId="0" fontId="31" fillId="6" borderId="5" xfId="0" applyFont="1" applyFill="1" applyBorder="1" applyAlignment="1" applyProtection="1">
      <alignment horizontal="right" vertical="center" wrapText="1" indent="1"/>
    </xf>
    <xf numFmtId="0" fontId="31" fillId="6" borderId="6" xfId="0" applyFont="1" applyFill="1" applyBorder="1" applyAlignment="1" applyProtection="1">
      <alignment horizontal="right" vertical="center" wrapText="1" indent="1"/>
    </xf>
    <xf numFmtId="0" fontId="49" fillId="10" borderId="33" xfId="0" applyFont="1" applyFill="1" applyBorder="1" applyAlignment="1" applyProtection="1">
      <alignment horizontal="left" vertical="center" wrapText="1"/>
    </xf>
    <xf numFmtId="0" fontId="49" fillId="10" borderId="39" xfId="0" applyFont="1" applyFill="1" applyBorder="1" applyAlignment="1" applyProtection="1">
      <alignment horizontal="left" vertical="center" wrapText="1"/>
    </xf>
    <xf numFmtId="49" fontId="19" fillId="0" borderId="0" xfId="0" applyNumberFormat="1" applyFont="1" applyFill="1" applyBorder="1" applyAlignment="1" applyProtection="1">
      <alignment horizontal="left"/>
    </xf>
    <xf numFmtId="0" fontId="19" fillId="0" borderId="0" xfId="0" applyNumberFormat="1" applyFont="1" applyFill="1" applyBorder="1" applyAlignment="1" applyProtection="1">
      <alignment horizontal="left"/>
    </xf>
    <xf numFmtId="0" fontId="50" fillId="6" borderId="6" xfId="0" applyFont="1" applyFill="1" applyBorder="1" applyAlignment="1" applyProtection="1">
      <alignment horizontal="left" vertical="center"/>
    </xf>
    <xf numFmtId="0" fontId="50" fillId="6" borderId="7" xfId="0" applyFont="1" applyFill="1" applyBorder="1" applyAlignment="1" applyProtection="1">
      <alignment horizontal="left" vertical="center"/>
    </xf>
    <xf numFmtId="167" fontId="51" fillId="6" borderId="5" xfId="0" applyNumberFormat="1" applyFont="1" applyFill="1" applyBorder="1" applyAlignment="1" applyProtection="1">
      <alignment horizontal="left" vertical="center" wrapText="1"/>
    </xf>
    <xf numFmtId="0" fontId="49" fillId="10" borderId="6" xfId="0" applyFont="1" applyFill="1" applyBorder="1" applyAlignment="1" applyProtection="1">
      <alignment horizontal="left" vertical="center" wrapText="1"/>
    </xf>
    <xf numFmtId="0" fontId="49" fillId="10" borderId="7" xfId="0" applyFont="1" applyFill="1" applyBorder="1" applyAlignment="1" applyProtection="1">
      <alignment horizontal="left" vertical="center" wrapText="1"/>
    </xf>
    <xf numFmtId="0" fontId="59" fillId="6" borderId="6" xfId="0" applyFont="1" applyFill="1" applyBorder="1" applyAlignment="1" applyProtection="1">
      <alignment horizontal="center"/>
    </xf>
    <xf numFmtId="0" fontId="59" fillId="6" borderId="1" xfId="0" applyFont="1" applyFill="1" applyBorder="1" applyAlignment="1" applyProtection="1">
      <alignment horizontal="center"/>
    </xf>
    <xf numFmtId="0" fontId="59" fillId="6" borderId="7" xfId="0" applyFont="1" applyFill="1" applyBorder="1" applyAlignment="1" applyProtection="1">
      <alignment horizontal="center"/>
    </xf>
    <xf numFmtId="0" fontId="11" fillId="7" borderId="12" xfId="12" applyFont="1" applyFill="1" applyBorder="1" applyAlignment="1" applyProtection="1">
      <alignment horizontal="center" vertical="top" wrapText="1"/>
      <protection locked="0"/>
    </xf>
    <xf numFmtId="0" fontId="11" fillId="7" borderId="13" xfId="12" applyFont="1" applyFill="1" applyBorder="1" applyAlignment="1" applyProtection="1">
      <alignment horizontal="center" vertical="top" wrapText="1"/>
      <protection locked="0"/>
    </xf>
    <xf numFmtId="0" fontId="11" fillId="7" borderId="26" xfId="12" applyFont="1" applyFill="1" applyBorder="1" applyAlignment="1" applyProtection="1">
      <alignment horizontal="center" vertical="top" wrapText="1"/>
      <protection locked="0"/>
    </xf>
    <xf numFmtId="0" fontId="11" fillId="7" borderId="8" xfId="12" applyFont="1" applyFill="1" applyBorder="1" applyAlignment="1" applyProtection="1">
      <alignment horizontal="center" vertical="top" wrapText="1"/>
      <protection locked="0"/>
    </xf>
    <xf numFmtId="0" fontId="11" fillId="7" borderId="0" xfId="12" applyFont="1" applyFill="1" applyBorder="1" applyAlignment="1" applyProtection="1">
      <alignment horizontal="center" vertical="top" wrapText="1"/>
      <protection locked="0"/>
    </xf>
    <xf numFmtId="0" fontId="11" fillId="7" borderId="9" xfId="12" applyFont="1" applyFill="1" applyBorder="1" applyAlignment="1" applyProtection="1">
      <alignment horizontal="center" vertical="top" wrapText="1"/>
      <protection locked="0"/>
    </xf>
    <xf numFmtId="0" fontId="11" fillId="7" borderId="10" xfId="12" applyFont="1" applyFill="1" applyBorder="1" applyAlignment="1" applyProtection="1">
      <alignment horizontal="center" vertical="top" wrapText="1"/>
      <protection locked="0"/>
    </xf>
    <xf numFmtId="0" fontId="11" fillId="7" borderId="14" xfId="12" applyFont="1" applyFill="1" applyBorder="1" applyAlignment="1" applyProtection="1">
      <alignment horizontal="center" vertical="top" wrapText="1"/>
      <protection locked="0"/>
    </xf>
    <xf numFmtId="0" fontId="11" fillId="7" borderId="11" xfId="12" applyFont="1" applyFill="1" applyBorder="1" applyAlignment="1" applyProtection="1">
      <alignment horizontal="center" vertical="top" wrapText="1"/>
      <protection locked="0"/>
    </xf>
    <xf numFmtId="0" fontId="22" fillId="5" borderId="14" xfId="0" applyFont="1" applyFill="1" applyBorder="1" applyAlignment="1" applyProtection="1">
      <protection locked="0"/>
    </xf>
    <xf numFmtId="0" fontId="22" fillId="5" borderId="14" xfId="0" applyFont="1" applyFill="1" applyBorder="1" applyProtection="1">
      <protection locked="0"/>
    </xf>
    <xf numFmtId="0" fontId="32" fillId="0" borderId="0" xfId="0" applyFont="1" applyAlignment="1" applyProtection="1">
      <alignment horizontal="justify" vertical="center"/>
    </xf>
    <xf numFmtId="0" fontId="25" fillId="0" borderId="0" xfId="0" applyFont="1" applyFill="1" applyBorder="1" applyAlignment="1" applyProtection="1">
      <alignment horizontal="left"/>
    </xf>
    <xf numFmtId="0" fontId="22" fillId="0" borderId="14" xfId="0" applyNumberFormat="1" applyFont="1" applyBorder="1" applyAlignment="1" applyProtection="1">
      <alignment horizontal="left"/>
    </xf>
    <xf numFmtId="0" fontId="22" fillId="5" borderId="14" xfId="0" applyFont="1" applyFill="1" applyBorder="1" applyAlignment="1" applyProtection="1">
      <alignment horizontal="left"/>
      <protection locked="0"/>
    </xf>
    <xf numFmtId="0" fontId="22" fillId="5" borderId="1" xfId="0" applyFont="1" applyFill="1" applyBorder="1" applyAlignment="1" applyProtection="1">
      <alignment horizontal="left"/>
      <protection locked="0"/>
    </xf>
    <xf numFmtId="0" fontId="34" fillId="0" borderId="0" xfId="0" applyNumberFormat="1" applyFont="1" applyAlignment="1" applyProtection="1">
      <alignment horizontal="left" vertical="top" wrapText="1"/>
    </xf>
    <xf numFmtId="0" fontId="22" fillId="0" borderId="0" xfId="0" applyFont="1" applyAlignment="1" applyProtection="1">
      <alignment horizontal="left" vertical="top" wrapText="1"/>
    </xf>
    <xf numFmtId="0" fontId="22" fillId="7" borderId="14" xfId="0" applyFont="1" applyFill="1" applyBorder="1" applyAlignment="1" applyProtection="1">
      <alignment horizontal="left"/>
      <protection locked="0"/>
    </xf>
    <xf numFmtId="0" fontId="20" fillId="0" borderId="6" xfId="0" applyFont="1" applyBorder="1" applyAlignment="1" applyProtection="1">
      <alignment horizontal="center"/>
    </xf>
    <xf numFmtId="0" fontId="20" fillId="0" borderId="25" xfId="0" applyFont="1" applyBorder="1" applyAlignment="1" applyProtection="1">
      <alignment horizontal="center"/>
    </xf>
    <xf numFmtId="0" fontId="17" fillId="3" borderId="6" xfId="0" applyFont="1" applyFill="1" applyBorder="1" applyAlignment="1" applyProtection="1">
      <alignment horizontal="left"/>
    </xf>
    <xf numFmtId="0" fontId="17" fillId="3" borderId="7" xfId="0" applyFont="1" applyFill="1" applyBorder="1" applyAlignment="1" applyProtection="1">
      <alignment horizontal="left"/>
    </xf>
    <xf numFmtId="0" fontId="36" fillId="6" borderId="19" xfId="0" applyFont="1" applyFill="1" applyBorder="1" applyAlignment="1" applyProtection="1">
      <alignment horizontal="center" wrapText="1"/>
    </xf>
    <xf numFmtId="0" fontId="36" fillId="6" borderId="22" xfId="0" applyFont="1" applyFill="1" applyBorder="1" applyAlignment="1" applyProtection="1">
      <alignment horizontal="center" wrapText="1"/>
    </xf>
    <xf numFmtId="0" fontId="36" fillId="6" borderId="23" xfId="0" applyFont="1" applyFill="1" applyBorder="1" applyAlignment="1" applyProtection="1">
      <alignment horizontal="center" wrapText="1"/>
    </xf>
    <xf numFmtId="0" fontId="36" fillId="6" borderId="24" xfId="0" applyFont="1" applyFill="1" applyBorder="1" applyAlignment="1" applyProtection="1">
      <alignment horizontal="center" wrapText="1"/>
    </xf>
    <xf numFmtId="0" fontId="36" fillId="6" borderId="21" xfId="0" applyFont="1" applyFill="1" applyBorder="1" applyAlignment="1" applyProtection="1">
      <alignment horizontal="center" wrapText="1"/>
    </xf>
    <xf numFmtId="164" fontId="17" fillId="0" borderId="4" xfId="1" applyNumberFormat="1" applyFont="1" applyFill="1" applyBorder="1" applyAlignment="1" applyProtection="1">
      <alignment horizontal="center" vertical="center"/>
    </xf>
    <xf numFmtId="164" fontId="17" fillId="0" borderId="3" xfId="1" applyNumberFormat="1" applyFont="1" applyFill="1" applyBorder="1" applyAlignment="1" applyProtection="1">
      <alignment horizontal="center" vertical="center"/>
    </xf>
    <xf numFmtId="49" fontId="33" fillId="6" borderId="41" xfId="0" applyNumberFormat="1" applyFont="1" applyFill="1" applyBorder="1" applyAlignment="1" applyProtection="1">
      <alignment horizontal="center" vertical="center" wrapText="1"/>
    </xf>
    <xf numFmtId="0" fontId="33" fillId="6" borderId="4" xfId="0" applyFont="1" applyFill="1" applyBorder="1" applyAlignment="1" applyProtection="1">
      <alignment horizontal="center" vertical="center" wrapText="1"/>
    </xf>
    <xf numFmtId="0" fontId="33" fillId="6" borderId="42" xfId="0" applyFont="1" applyFill="1" applyBorder="1" applyAlignment="1" applyProtection="1">
      <alignment horizontal="center" vertical="center" wrapText="1"/>
    </xf>
    <xf numFmtId="0" fontId="33" fillId="6" borderId="41" xfId="0" applyFont="1" applyFill="1" applyBorder="1" applyAlignment="1" applyProtection="1">
      <alignment horizontal="center" vertical="center" wrapText="1"/>
    </xf>
    <xf numFmtId="0" fontId="33" fillId="6" borderId="8" xfId="0" applyFont="1" applyFill="1" applyBorder="1" applyAlignment="1" applyProtection="1">
      <alignment horizontal="center" vertical="center" wrapText="1"/>
    </xf>
    <xf numFmtId="0" fontId="33" fillId="0" borderId="0" xfId="0" applyFont="1" applyFill="1" applyBorder="1" applyAlignment="1" applyProtection="1">
      <alignment vertical="center" wrapText="1"/>
    </xf>
    <xf numFmtId="0" fontId="11"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cellXfs>
  <cellStyles count="13">
    <cellStyle name="Comma" xfId="1" builtinId="3"/>
    <cellStyle name="Comma 2" xfId="2" xr:uid="{00000000-0005-0000-0000-000001000000}"/>
    <cellStyle name="Comma 3" xfId="8" xr:uid="{00000000-0005-0000-0000-000002000000}"/>
    <cellStyle name="Currency" xfId="3" builtinId="4"/>
    <cellStyle name="Currency 2" xfId="9" xr:uid="{00000000-0005-0000-0000-000004000000}"/>
    <cellStyle name="Normal" xfId="0" builtinId="0"/>
    <cellStyle name="Normal 2" xfId="11" xr:uid="{00000000-0005-0000-0000-000006000000}"/>
    <cellStyle name="Normal 3" xfId="7" xr:uid="{00000000-0005-0000-0000-000007000000}"/>
    <cellStyle name="Normal 4" xfId="12" xr:uid="{2F4A3E61-1A35-46F7-8DDA-BB632C2BB20F}"/>
    <cellStyle name="Normal 7" xfId="5" xr:uid="{00000000-0005-0000-0000-000008000000}"/>
    <cellStyle name="Normal 8" xfId="6" xr:uid="{00000000-0005-0000-0000-000009000000}"/>
    <cellStyle name="Percent" xfId="4" builtinId="5"/>
    <cellStyle name="Percent 2" xfId="10" xr:uid="{00000000-0005-0000-0000-00000B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lto:rfp@sagerenew.com?subject=Questions%20concerning%20ODI%20RFP%20Form%20B2" TargetMode="External"/></Relationships>
</file>

<file path=xl/drawings/drawing1.xml><?xml version="1.0" encoding="utf-8"?>
<xdr:wsDr xmlns:xdr="http://schemas.openxmlformats.org/drawingml/2006/spreadsheetDrawing" xmlns:a="http://schemas.openxmlformats.org/drawingml/2006/main">
  <xdr:twoCellAnchor>
    <xdr:from>
      <xdr:col>0</xdr:col>
      <xdr:colOff>200024</xdr:colOff>
      <xdr:row>5</xdr:row>
      <xdr:rowOff>180973</xdr:rowOff>
    </xdr:from>
    <xdr:to>
      <xdr:col>11</xdr:col>
      <xdr:colOff>105833</xdr:colOff>
      <xdr:row>45</xdr:row>
      <xdr:rowOff>146957</xdr:rowOff>
    </xdr:to>
    <xdr:sp macro="" textlink="">
      <xdr:nvSpPr>
        <xdr:cNvPr id="2" name="TextBox 1">
          <a:extLst>
            <a:ext uri="{FF2B5EF4-FFF2-40B4-BE49-F238E27FC236}">
              <a16:creationId xmlns:a16="http://schemas.microsoft.com/office/drawing/2014/main" id="{AE317F3A-FF5D-43E5-894D-86C3AA2D3E4B}"/>
            </a:ext>
          </a:extLst>
        </xdr:cNvPr>
        <xdr:cNvSpPr txBox="1"/>
      </xdr:nvSpPr>
      <xdr:spPr>
        <a:xfrm>
          <a:off x="200024" y="1137706"/>
          <a:ext cx="7407276" cy="7585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t>Instruction</a:t>
          </a:r>
          <a:r>
            <a:rPr lang="en-US" sz="2400" b="1" baseline="0"/>
            <a:t>s for completing Form B2</a:t>
          </a:r>
        </a:p>
        <a:p>
          <a:endParaRPr lang="en-US" sz="1100" baseline="0"/>
        </a:p>
        <a:p>
          <a:r>
            <a:rPr lang="en-US" sz="1100" b="1" baseline="0"/>
            <a:t>General instructions:</a:t>
          </a:r>
          <a:endParaRPr lang="en-US" sz="1100" baseline="0"/>
        </a:p>
        <a:p>
          <a:r>
            <a:rPr lang="en-US" sz="1100" baseline="0"/>
            <a:t>  - Complete one separate B2 form for your base proposal and for each alternate proposal.</a:t>
          </a:r>
        </a:p>
        <a:p>
          <a:r>
            <a:rPr lang="en-US" sz="1100" baseline="0"/>
            <a:t>  - Fill in all yellow cells that pertain to your project.</a:t>
          </a:r>
        </a:p>
        <a:p>
          <a:r>
            <a:rPr lang="en-US" sz="1100" baseline="0"/>
            <a:t>  - Do NOT alter gray cells. You may use unused cells for calculations.</a:t>
          </a:r>
        </a:p>
        <a:p>
          <a:r>
            <a:rPr lang="en-US" sz="1100" baseline="0"/>
            <a:t>  - Instructions for each worksheet are shown in green at the top of the worksheet.</a:t>
          </a:r>
        </a:p>
        <a:p>
          <a:r>
            <a:rPr lang="en-US" sz="1100" baseline="0"/>
            <a:t>  - Some column headings have notes that explain what they mean. These are shown with a red triangle in the upper </a:t>
          </a:r>
        </a:p>
        <a:p>
          <a:r>
            <a:rPr lang="en-US" sz="1100" baseline="0"/>
            <a:t>      right hand corner of the cell. Hold your cursor over the cell to see the explanation. </a:t>
          </a:r>
        </a:p>
        <a:p>
          <a:endParaRPr lang="en-US" sz="1100" baseline="0"/>
        </a:p>
        <a:p>
          <a:r>
            <a:rPr lang="en-US" sz="1100" b="1" baseline="0"/>
            <a:t>Suggested steps for completing Form B2:</a:t>
          </a:r>
          <a:endParaRPr lang="en-US" sz="1100" baseline="0"/>
        </a:p>
        <a:p>
          <a:r>
            <a:rPr lang="en-US" sz="1100" baseline="0"/>
            <a:t>  1) Begin with the System Specification tab and fill in all pertinent information for your proposal in the yellow cells.</a:t>
          </a:r>
          <a:br>
            <a:rPr lang="en-US" sz="1100" baseline="0"/>
          </a:br>
          <a:r>
            <a:rPr lang="en-US" sz="1100" baseline="0"/>
            <a:t>  2) Select the Cash Proposal tab and fill in all yellow cells.</a:t>
          </a:r>
        </a:p>
        <a:p>
          <a:r>
            <a:rPr lang="en-US" sz="1100" baseline="0"/>
            <a:t>  3) Select the PeGu tab and fill in the yellow cells, as appropriate.</a:t>
          </a:r>
        </a:p>
        <a:p>
          <a:r>
            <a:rPr lang="en-US" sz="1100" baseline="0"/>
            <a:t>  4) Once all System Specifications, Cash Proposal, and PeGu information is completed, open the</a:t>
          </a:r>
        </a:p>
        <a:p>
          <a:r>
            <a:rPr lang="en-US" sz="1100" baseline="0"/>
            <a:t>        Overview and Signature tab.</a:t>
          </a:r>
        </a:p>
        <a:p>
          <a:r>
            <a:rPr lang="en-US" sz="1100" baseline="0"/>
            <a:t>  5) Fill in yellow input cells on the Overview and Signature tab that you can electronically.</a:t>
          </a:r>
        </a:p>
        <a:p>
          <a:r>
            <a:rPr lang="en-US" sz="1100" baseline="0"/>
            <a:t>  6) Carefully check that all information is correct on the Overview and Signature worksheet. If corrections need to be made,</a:t>
          </a:r>
        </a:p>
        <a:p>
          <a:r>
            <a:rPr lang="en-US" sz="1100" baseline="0"/>
            <a:t>        please make them on the appropriate worksheet.</a:t>
          </a:r>
        </a:p>
        <a:p>
          <a:r>
            <a:rPr lang="en-US" sz="1100" baseline="0"/>
            <a:t>  7) Once all information has been verified as correct on the Overview and Signature worksheet, print out the Overview and </a:t>
          </a:r>
        </a:p>
        <a:p>
          <a:r>
            <a:rPr lang="en-US" sz="1100" baseline="0"/>
            <a:t>        Signature worksheet and sign and/or fill in the appropriate lines with a pen.  Scan signed document and provide with</a:t>
          </a:r>
        </a:p>
        <a:p>
          <a:r>
            <a:rPr lang="en-US" sz="1100" baseline="0"/>
            <a:t>        your digital submission.</a:t>
          </a:r>
        </a:p>
        <a:p>
          <a:endParaRPr lang="en-US" sz="1100" b="1" baseline="0">
            <a:solidFill>
              <a:schemeClr val="dk1"/>
            </a:solidFill>
            <a:effectLst/>
            <a:latin typeface="+mn-lt"/>
            <a:ea typeface="+mn-ea"/>
            <a:cs typeface="+mn-cs"/>
          </a:endParaRPr>
        </a:p>
        <a:p>
          <a:r>
            <a:rPr lang="en-US" sz="1100" b="1" baseline="0"/>
            <a:t>Questions regarding completing Form B2:</a:t>
          </a:r>
        </a:p>
        <a:p>
          <a:r>
            <a:rPr lang="en-US" sz="1100"/>
            <a:t>If you have questions</a:t>
          </a:r>
          <a:r>
            <a:rPr lang="en-US" sz="1100" baseline="0"/>
            <a:t> concerning how to fill out Form B2, please email them to the following address:</a:t>
          </a:r>
        </a:p>
        <a:p>
          <a:endParaRPr lang="en-US" sz="1100" baseline="0"/>
        </a:p>
        <a:p>
          <a:endParaRPr lang="en-US" sz="1100" baseline="0"/>
        </a:p>
        <a:p>
          <a:endParaRPr lang="en-US" sz="1100" baseline="0"/>
        </a:p>
        <a:p>
          <a:r>
            <a:rPr lang="en-US" sz="1100" b="1" baseline="0"/>
            <a:t>Questions regarding the Project or the RFP:</a:t>
          </a:r>
        </a:p>
        <a:p>
          <a:r>
            <a:rPr lang="en-US" sz="1100"/>
            <a:t>Questions that pertain generally</a:t>
          </a:r>
          <a:r>
            <a:rPr lang="en-US" sz="1100" baseline="0"/>
            <a:t> to the project, RFP or proposal must be emailed to the address specified in the RFP, BEFORE the due date and time for RFP question submission. Questions submitted after the published due date and time may not be answered. </a:t>
          </a:r>
        </a:p>
      </xdr:txBody>
    </xdr:sp>
    <xdr:clientData/>
  </xdr:twoCellAnchor>
  <xdr:twoCellAnchor>
    <xdr:from>
      <xdr:col>1</xdr:col>
      <xdr:colOff>12654</xdr:colOff>
      <xdr:row>30</xdr:row>
      <xdr:rowOff>70674</xdr:rowOff>
    </xdr:from>
    <xdr:to>
      <xdr:col>3</xdr:col>
      <xdr:colOff>357717</xdr:colOff>
      <xdr:row>31</xdr:row>
      <xdr:rowOff>131445</xdr:rowOff>
    </xdr:to>
    <xdr:sp macro="" textlink="">
      <xdr:nvSpPr>
        <xdr:cNvPr id="3" name="TextBox 2">
          <a:hlinkClick xmlns:r="http://schemas.openxmlformats.org/officeDocument/2006/relationships" r:id="rId1"/>
          <a:extLst>
            <a:ext uri="{FF2B5EF4-FFF2-40B4-BE49-F238E27FC236}">
              <a16:creationId xmlns:a16="http://schemas.microsoft.com/office/drawing/2014/main" id="{D0A3D775-EF5C-4B5E-A3F2-682C6CC5716F}"/>
            </a:ext>
          </a:extLst>
        </xdr:cNvPr>
        <xdr:cNvSpPr txBox="1"/>
      </xdr:nvSpPr>
      <xdr:spPr>
        <a:xfrm>
          <a:off x="275121" y="5789907"/>
          <a:ext cx="1792863" cy="251271"/>
        </a:xfrm>
        <a:prstGeom prst="rect">
          <a:avLst/>
        </a:prstGeom>
        <a:gradFill flip="none" rotWithShape="1">
          <a:gsLst>
            <a:gs pos="0">
              <a:schemeClr val="accent1">
                <a:lumMod val="5000"/>
                <a:lumOff val="95000"/>
              </a:schemeClr>
            </a:gs>
            <a:gs pos="100000">
              <a:schemeClr val="accent1">
                <a:lumMod val="67000"/>
                <a:lumOff val="33000"/>
              </a:schemeClr>
            </a:gs>
            <a:gs pos="100000">
              <a:schemeClr val="accent1">
                <a:lumMod val="30000"/>
                <a:lumOff val="70000"/>
              </a:schemeClr>
            </a:gs>
          </a:gsLst>
          <a:lin ang="5400000" scaled="1"/>
          <a:tileRect/>
        </a:gra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400"/>
            <a:t>rfp@sagerenew.com</a:t>
          </a:r>
        </a:p>
      </xdr:txBody>
    </xdr:sp>
    <xdr:clientData/>
  </xdr:twoCellAnchor>
  <xdr:twoCellAnchor editAs="oneCell">
    <xdr:from>
      <xdr:col>0</xdr:col>
      <xdr:colOff>220980</xdr:colOff>
      <xdr:row>0</xdr:row>
      <xdr:rowOff>140970</xdr:rowOff>
    </xdr:from>
    <xdr:to>
      <xdr:col>2</xdr:col>
      <xdr:colOff>487679</xdr:colOff>
      <xdr:row>3</xdr:row>
      <xdr:rowOff>81915</xdr:rowOff>
    </xdr:to>
    <xdr:pic>
      <xdr:nvPicPr>
        <xdr:cNvPr id="7" name="Picture 6">
          <a:extLst>
            <a:ext uri="{FF2B5EF4-FFF2-40B4-BE49-F238E27FC236}">
              <a16:creationId xmlns:a16="http://schemas.microsoft.com/office/drawing/2014/main" id="{E53AF69E-C77B-4C03-A3A0-F131A0A2051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980" y="140970"/>
          <a:ext cx="1242059" cy="51244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gnyte/Shared/Sage-Cloud/Projects/17007%20Redwood%20City%20SD/02.2-RFP/2-RFP-Final/Att%20B-Proposal%20Forms/Att%20B2-Cost%20Proposal/AttB2%20RCSD%20PV%20Cost%20Proposal%202018-05-04%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ite Data"/>
      <sheetName val="System Specification"/>
      <sheetName val="Cash Purchase Proposal"/>
      <sheetName val="PV PeGu-O&amp;M"/>
      <sheetName val="Add Alts"/>
      <sheetName val="Overview and Signature"/>
      <sheetName val="Lists"/>
    </sheetNames>
    <sheetDataSet>
      <sheetData sheetId="0">
        <row r="8">
          <cell r="B8" t="str">
            <v>Yes</v>
          </cell>
        </row>
        <row r="9">
          <cell r="B9" t="str">
            <v>No</v>
          </cell>
        </row>
      </sheetData>
      <sheetData sheetId="1">
        <row r="6">
          <cell r="A6" t="str">
            <v>Site Number</v>
          </cell>
        </row>
      </sheetData>
      <sheetData sheetId="2">
        <row r="6">
          <cell r="F6">
            <v>0</v>
          </cell>
        </row>
      </sheetData>
      <sheetData sheetId="3">
        <row r="35">
          <cell r="B35" t="str">
            <v>Clifford ES</v>
          </cell>
        </row>
      </sheetData>
      <sheetData sheetId="4"/>
      <sheetData sheetId="5"/>
      <sheetData sheetId="6"/>
      <sheetData sheetId="7">
        <row r="10">
          <cell r="E10" t="str">
            <v>Copper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9FD70-DAFE-4B95-AF86-D666A1140E09}">
  <sheetPr codeName="Sheet1">
    <pageSetUpPr fitToPage="1"/>
  </sheetPr>
  <dimension ref="B5:B9"/>
  <sheetViews>
    <sheetView showGridLines="0" tabSelected="1" zoomScaleNormal="100" workbookViewId="0"/>
  </sheetViews>
  <sheetFormatPr defaultColWidth="8.54296875" defaultRowHeight="15" x14ac:dyDescent="0.5"/>
  <cols>
    <col min="1" max="1" width="3.08984375" style="142" customWidth="1"/>
    <col min="2" max="16384" width="8.54296875" style="142"/>
  </cols>
  <sheetData>
    <row r="5" spans="2:2" x14ac:dyDescent="0.5">
      <c r="B5" s="113" t="str">
        <f>'Overview and Signature'!A4</f>
        <v>Ocean Discovery Institute Solar Photovoltaic Project</v>
      </c>
    </row>
    <row r="8" spans="2:2" x14ac:dyDescent="0.5">
      <c r="B8" s="142" t="s">
        <v>4</v>
      </c>
    </row>
    <row r="9" spans="2:2" x14ac:dyDescent="0.5">
      <c r="B9" s="142" t="s">
        <v>5</v>
      </c>
    </row>
  </sheetData>
  <sheetProtection algorithmName="SHA-512" hashValue="ouywdQPjsdcC4FoJfTRF7CsFADvYj5PMbhlUW68CkCChk3NIgJ6SXSiQent28bwsPrS1DB1YgOX6IpPiA1+E4Q==" saltValue="PlYEyq0WYrhOBfkmVnENRQ==" spinCount="100000" sheet="1" objects="1" scenarios="1"/>
  <pageMargins left="0.7" right="0.7" top="0.75" bottom="0.75" header="0.3" footer="0.3"/>
  <pageSetup scale="71" orientation="landscape" r:id="rId1"/>
  <headerFooter>
    <oddFooter>&amp;L&amp;K000000&amp;D&amp;R&amp;10&amp;K000000&amp;A |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U12"/>
  <sheetViews>
    <sheetView workbookViewId="0"/>
  </sheetViews>
  <sheetFormatPr defaultColWidth="8.7265625" defaultRowHeight="15" x14ac:dyDescent="0.5"/>
  <cols>
    <col min="1" max="1" width="14.04296875" style="19" customWidth="1"/>
    <col min="2" max="2" width="28.1796875" style="87" customWidth="1"/>
    <col min="3" max="3" width="27.90625" style="87" bestFit="1" customWidth="1"/>
    <col min="4" max="4" width="12.1796875" style="19" customWidth="1"/>
    <col min="5" max="5" width="10.6328125" style="19" customWidth="1"/>
    <col min="6" max="6" width="10.54296875" style="19" bestFit="1" customWidth="1"/>
    <col min="7" max="16384" width="8.7265625" style="19"/>
  </cols>
  <sheetData>
    <row r="1" spans="1:21" ht="28.2" x14ac:dyDescent="1.05">
      <c r="A1" s="20" t="str">
        <f>Instructions!B5</f>
        <v>Ocean Discovery Institute Solar Photovoltaic Project</v>
      </c>
      <c r="B1" s="24"/>
      <c r="C1" s="24"/>
      <c r="D1" s="21"/>
      <c r="E1" s="21"/>
      <c r="F1" s="21"/>
      <c r="G1" s="21"/>
      <c r="H1" s="21"/>
      <c r="I1" s="21"/>
      <c r="J1" s="21"/>
      <c r="K1" s="21"/>
      <c r="L1" s="21"/>
      <c r="M1" s="21"/>
      <c r="N1" s="21"/>
      <c r="O1" s="21"/>
      <c r="P1" s="21"/>
      <c r="Q1" s="21"/>
      <c r="R1" s="21"/>
      <c r="S1" s="21"/>
      <c r="T1" s="21"/>
      <c r="U1" s="21"/>
    </row>
    <row r="2" spans="1:21" ht="20.399999999999999" x14ac:dyDescent="0.75">
      <c r="A2" s="11"/>
      <c r="B2" s="29"/>
      <c r="C2" s="29"/>
      <c r="D2" s="2"/>
      <c r="E2" s="1"/>
      <c r="F2" s="1"/>
      <c r="G2" s="1"/>
      <c r="H2" s="1"/>
      <c r="I2" s="2"/>
      <c r="J2" s="2"/>
      <c r="K2" s="2"/>
      <c r="L2" s="9"/>
      <c r="M2" s="9"/>
      <c r="N2" s="9"/>
      <c r="O2" s="9"/>
      <c r="P2" s="9"/>
      <c r="Q2" s="2"/>
      <c r="R2" s="2"/>
      <c r="S2" s="2"/>
      <c r="T2" s="2"/>
      <c r="U2" s="2"/>
    </row>
    <row r="3" spans="1:21" ht="15.6" x14ac:dyDescent="0.6">
      <c r="A3" s="21"/>
      <c r="B3" s="24"/>
      <c r="C3" s="24"/>
      <c r="D3" s="21"/>
      <c r="E3" s="21"/>
      <c r="F3" s="21"/>
      <c r="G3" s="21"/>
      <c r="H3" s="21"/>
      <c r="I3" s="21"/>
      <c r="J3" s="21"/>
      <c r="K3" s="21"/>
      <c r="L3" s="21"/>
      <c r="M3" s="21"/>
      <c r="N3" s="21"/>
      <c r="O3" s="21"/>
      <c r="P3" s="21"/>
      <c r="Q3" s="21"/>
      <c r="R3" s="21"/>
      <c r="S3" s="21"/>
      <c r="T3" s="21"/>
      <c r="U3" s="21"/>
    </row>
    <row r="5" spans="1:21" s="89" customFormat="1" ht="58.8" customHeight="1" x14ac:dyDescent="0.45">
      <c r="A5" s="216" t="s">
        <v>59</v>
      </c>
      <c r="B5" s="216" t="s">
        <v>57</v>
      </c>
      <c r="C5" s="217" t="s">
        <v>58</v>
      </c>
      <c r="D5" s="216" t="s">
        <v>185</v>
      </c>
      <c r="E5" s="218" t="s">
        <v>92</v>
      </c>
    </row>
    <row r="6" spans="1:21" s="94" customFormat="1" ht="14.4" x14ac:dyDescent="0.55000000000000004">
      <c r="A6" s="137">
        <v>1</v>
      </c>
      <c r="B6" s="134" t="s">
        <v>172</v>
      </c>
      <c r="C6" s="134" t="s">
        <v>173</v>
      </c>
      <c r="D6" s="143" t="s">
        <v>9</v>
      </c>
      <c r="E6" s="210">
        <v>84000</v>
      </c>
      <c r="F6" s="93"/>
    </row>
    <row r="7" spans="1:21" s="96" customFormat="1" ht="14.4" hidden="1" x14ac:dyDescent="0.55000000000000004">
      <c r="A7" s="138">
        <v>5</v>
      </c>
      <c r="B7" s="134"/>
      <c r="C7" s="134"/>
      <c r="D7" s="140"/>
      <c r="E7" s="211"/>
      <c r="F7" s="95"/>
    </row>
    <row r="8" spans="1:21" s="96" customFormat="1" ht="14.4" hidden="1" x14ac:dyDescent="0.55000000000000004">
      <c r="A8" s="139">
        <v>6</v>
      </c>
      <c r="B8" s="135"/>
      <c r="C8" s="134"/>
      <c r="D8" s="140"/>
      <c r="E8" s="211"/>
      <c r="F8" s="95"/>
    </row>
    <row r="9" spans="1:21" s="96" customFormat="1" ht="14.4" hidden="1" x14ac:dyDescent="0.55000000000000004">
      <c r="A9" s="132">
        <v>7</v>
      </c>
      <c r="B9" s="136"/>
      <c r="C9" s="134"/>
      <c r="D9" s="141"/>
      <c r="E9" s="212"/>
      <c r="F9" s="95"/>
    </row>
    <row r="10" spans="1:21" s="96" customFormat="1" ht="14.4" hidden="1" x14ac:dyDescent="0.55000000000000004">
      <c r="A10" s="139">
        <v>8</v>
      </c>
      <c r="B10" s="134"/>
      <c r="C10" s="134"/>
      <c r="D10" s="140"/>
      <c r="E10" s="211"/>
      <c r="F10" s="95"/>
    </row>
    <row r="11" spans="1:21" s="91" customFormat="1" ht="14.4" x14ac:dyDescent="0.55000000000000004">
      <c r="B11" s="92"/>
      <c r="C11" s="92"/>
      <c r="D11" s="242" t="s">
        <v>0</v>
      </c>
      <c r="E11" s="213">
        <f>SUM(E6:E10)</f>
        <v>84000</v>
      </c>
    </row>
    <row r="12" spans="1:21" s="91" customFormat="1" ht="14.4" x14ac:dyDescent="0.55000000000000004">
      <c r="A12" s="90"/>
      <c r="B12" s="92"/>
      <c r="C12" s="92"/>
    </row>
  </sheetData>
  <sheetProtection algorithmName="SHA-512" hashValue="TA4A9JNWO11u27F++RLZJh8XEXcgGfF4IA98zdadwJqC8FEOYRxKGd/TxiPKh0paGIlTiEHgppUThE1cdbLrAQ==" saltValue="9OAtxfzMD4i8iAbZaDjbgg==" spinCount="100000" sheet="1" objects="1" scenarios="1"/>
  <phoneticPr fontId="23" type="noConversion"/>
  <pageMargins left="0.7" right="0.7" top="0.75" bottom="0.75" header="0.3" footer="0.3"/>
  <pageSetup scale="40" fitToHeight="0" orientation="landscape" r:id="rId1"/>
  <headerFooter>
    <oddFooter>&amp;L&amp;K000000&amp;D&amp;R&amp;10&amp;K000000&amp;A |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FF99"/>
  </sheetPr>
  <dimension ref="A1:AH20"/>
  <sheetViews>
    <sheetView topLeftCell="B1" zoomScale="95" zoomScaleNormal="95" workbookViewId="0">
      <selection activeCell="B1" sqref="B1:AG1"/>
    </sheetView>
  </sheetViews>
  <sheetFormatPr defaultColWidth="9.7265625" defaultRowHeight="14.4" x14ac:dyDescent="0.55000000000000004"/>
  <cols>
    <col min="1" max="1" width="6.76953125" style="4" hidden="1" customWidth="1"/>
    <col min="2" max="11" width="9.7265625" style="4"/>
    <col min="12" max="12" width="10.6328125" style="4" customWidth="1"/>
    <col min="13" max="14" width="9.7265625" style="4"/>
    <col min="15" max="15" width="10.7265625" style="4" customWidth="1"/>
    <col min="16" max="16" width="9.7265625" style="4"/>
    <col min="17" max="17" width="10.453125" style="4" customWidth="1"/>
    <col min="18" max="21" width="9.7265625" style="4"/>
    <col min="22" max="22" width="11.6328125" style="4" customWidth="1"/>
    <col min="23" max="29" width="9.7265625" style="4"/>
    <col min="30" max="32" width="9.7265625" style="8"/>
    <col min="33" max="16384" width="9.7265625" style="4"/>
  </cols>
  <sheetData>
    <row r="1" spans="1:34" s="14" customFormat="1" ht="66.75" customHeight="1" x14ac:dyDescent="0.55000000000000004">
      <c r="A1" s="40" t="s">
        <v>97</v>
      </c>
      <c r="B1" s="251" t="s">
        <v>99</v>
      </c>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row>
    <row r="2" spans="1:34" s="17" customFormat="1" ht="11.1" customHeight="1" x14ac:dyDescent="0.4">
      <c r="G2" s="17" t="s">
        <v>104</v>
      </c>
    </row>
    <row r="3" spans="1:34" s="2" customFormat="1" ht="28.2" x14ac:dyDescent="1.05">
      <c r="A3" s="1"/>
      <c r="B3" s="20" t="str">
        <f ca="1">"FORM B2, "&amp;MID(CELL("filename",B1),FIND("]",CELL("filename",B1))+1,256)</f>
        <v>FORM B2, System Specification</v>
      </c>
      <c r="C3" s="1"/>
      <c r="D3" s="1"/>
      <c r="E3" s="1"/>
      <c r="F3" s="1"/>
      <c r="G3" s="1"/>
      <c r="H3" s="1"/>
      <c r="I3" s="1"/>
      <c r="J3" s="1"/>
      <c r="K3" s="1"/>
      <c r="L3" s="1"/>
      <c r="M3" s="1"/>
      <c r="N3" s="1"/>
      <c r="O3" s="1"/>
      <c r="P3" s="1"/>
      <c r="Q3" s="1"/>
      <c r="R3" s="1"/>
      <c r="S3" s="1"/>
      <c r="T3" s="1"/>
      <c r="U3" s="1"/>
      <c r="V3" s="1"/>
      <c r="W3" s="1"/>
      <c r="X3" s="1"/>
      <c r="Y3" s="1"/>
      <c r="AD3" s="9"/>
      <c r="AE3" s="9"/>
      <c r="AF3" s="9"/>
    </row>
    <row r="4" spans="1:34" s="2" customFormat="1" ht="20.399999999999999" x14ac:dyDescent="0.75">
      <c r="A4" s="1"/>
      <c r="B4" s="11" t="str">
        <f>'Overview and Signature'!$A$4</f>
        <v>Ocean Discovery Institute Solar Photovoltaic Project</v>
      </c>
      <c r="C4" s="1"/>
      <c r="D4" s="1"/>
      <c r="I4" s="13"/>
      <c r="J4" s="1"/>
      <c r="L4" s="1"/>
      <c r="M4" s="1"/>
      <c r="N4" s="1"/>
      <c r="O4" s="1"/>
      <c r="P4" s="1"/>
      <c r="Q4" s="1"/>
      <c r="R4" s="1"/>
      <c r="S4" s="1"/>
      <c r="T4" s="1"/>
      <c r="U4" s="1"/>
      <c r="V4" s="1"/>
      <c r="W4" s="1"/>
      <c r="X4" s="1"/>
      <c r="Y4" s="1"/>
      <c r="AD4" s="9"/>
      <c r="AE4" s="9"/>
      <c r="AF4" s="9"/>
    </row>
    <row r="5" spans="1:34" s="7" customFormat="1" ht="15.6" x14ac:dyDescent="0.6">
      <c r="A5" s="6"/>
      <c r="B5" s="12"/>
      <c r="C5" s="6"/>
      <c r="D5" s="6"/>
      <c r="I5" s="6"/>
      <c r="J5" s="6"/>
      <c r="K5" s="6"/>
      <c r="L5" s="6"/>
      <c r="M5" s="6"/>
      <c r="N5" s="6"/>
      <c r="O5" s="6"/>
      <c r="P5" s="6"/>
      <c r="Q5" s="6"/>
      <c r="R5" s="6"/>
      <c r="S5" s="6"/>
      <c r="T5" s="6"/>
      <c r="U5" s="6"/>
      <c r="V5" s="6"/>
      <c r="W5" s="6"/>
      <c r="X5" s="6"/>
      <c r="Y5" s="6"/>
      <c r="AD5" s="9"/>
      <c r="AE5" s="9"/>
      <c r="AF5" s="9"/>
    </row>
    <row r="6" spans="1:34" ht="26.25" customHeight="1" x14ac:dyDescent="0.55000000000000004">
      <c r="A6" s="3"/>
      <c r="B6" s="252" t="s">
        <v>143</v>
      </c>
      <c r="C6" s="253"/>
      <c r="D6" s="253"/>
      <c r="E6" s="254"/>
      <c r="F6" s="257">
        <f>'Overview and Signature'!D9</f>
        <v>0</v>
      </c>
      <c r="G6" s="258"/>
      <c r="H6" s="259"/>
      <c r="I6" s="3"/>
      <c r="J6" s="3"/>
      <c r="K6" s="3"/>
      <c r="L6" s="3"/>
      <c r="M6" s="3"/>
      <c r="N6" s="3"/>
      <c r="O6" s="3"/>
      <c r="P6" s="3"/>
      <c r="Q6" s="3"/>
      <c r="R6" s="3"/>
      <c r="S6" s="3"/>
      <c r="T6" s="3"/>
      <c r="U6" s="3"/>
      <c r="V6" s="3"/>
      <c r="W6" s="3"/>
      <c r="X6" s="3"/>
      <c r="Y6" s="3"/>
      <c r="AD6" s="9"/>
      <c r="AE6" s="9"/>
      <c r="AF6" s="9"/>
    </row>
    <row r="7" spans="1:34" s="2" customFormat="1" x14ac:dyDescent="0.55000000000000004">
      <c r="A7" s="10"/>
      <c r="B7" s="5"/>
      <c r="C7" s="5"/>
      <c r="D7" s="5"/>
      <c r="E7" s="5"/>
      <c r="F7" s="5"/>
      <c r="G7" s="5"/>
      <c r="H7" s="5"/>
      <c r="I7" s="5"/>
      <c r="J7" s="10"/>
      <c r="K7" s="10"/>
      <c r="M7" s="15"/>
      <c r="N7" s="15"/>
      <c r="O7" s="15"/>
      <c r="P7" s="5"/>
      <c r="Q7" s="5"/>
      <c r="R7" s="5"/>
      <c r="S7" s="5"/>
      <c r="T7" s="5"/>
      <c r="U7" s="5"/>
      <c r="V7" s="5"/>
      <c r="W7" s="5"/>
      <c r="X7" s="5"/>
      <c r="Y7" s="5"/>
      <c r="Z7" s="5"/>
    </row>
    <row r="8" spans="1:34" s="2" customFormat="1" ht="37.5" customHeight="1" x14ac:dyDescent="0.55000000000000004">
      <c r="A8" s="10"/>
      <c r="B8" s="109" t="s">
        <v>60</v>
      </c>
      <c r="C8" s="5"/>
      <c r="D8" s="5"/>
      <c r="E8" s="5"/>
      <c r="F8" s="5"/>
      <c r="G8" s="5"/>
      <c r="H8" s="5"/>
      <c r="I8" s="5"/>
      <c r="J8" s="10"/>
      <c r="K8" s="10"/>
      <c r="M8" s="15"/>
      <c r="N8" s="15"/>
      <c r="O8" s="15"/>
      <c r="P8" s="5"/>
      <c r="Q8" s="5"/>
      <c r="R8" s="5"/>
      <c r="S8" s="5"/>
      <c r="T8" s="5"/>
      <c r="U8" s="5"/>
      <c r="V8" s="5"/>
      <c r="W8" s="5"/>
      <c r="X8" s="5"/>
      <c r="Y8" s="5"/>
    </row>
    <row r="9" spans="1:34" s="2" customFormat="1" ht="26.25" customHeight="1" x14ac:dyDescent="0.55000000000000004">
      <c r="A9" s="10"/>
      <c r="B9" s="252" t="s">
        <v>139</v>
      </c>
      <c r="C9" s="253"/>
      <c r="D9" s="253"/>
      <c r="E9" s="254"/>
      <c r="F9" s="260"/>
      <c r="G9" s="261"/>
      <c r="H9" s="262"/>
      <c r="I9" s="5"/>
      <c r="J9" s="10"/>
      <c r="K9" s="10"/>
      <c r="M9" s="15"/>
      <c r="N9" s="15"/>
      <c r="O9" s="15"/>
      <c r="P9" s="5"/>
      <c r="Q9" s="5"/>
      <c r="R9" s="5"/>
      <c r="S9" s="5"/>
      <c r="T9" s="5"/>
      <c r="U9" s="5"/>
      <c r="V9" s="5"/>
      <c r="W9" s="5"/>
      <c r="X9" s="5"/>
      <c r="Y9" s="5"/>
    </row>
    <row r="10" spans="1:34" s="2" customFormat="1" ht="26.25" customHeight="1" x14ac:dyDescent="0.55000000000000004">
      <c r="A10" s="10"/>
      <c r="B10" s="252" t="s">
        <v>140</v>
      </c>
      <c r="C10" s="253"/>
      <c r="D10" s="253"/>
      <c r="E10" s="254"/>
      <c r="F10" s="260"/>
      <c r="G10" s="261"/>
      <c r="H10" s="262"/>
      <c r="I10" s="5"/>
      <c r="J10" s="10"/>
      <c r="K10" s="10"/>
      <c r="M10" s="15"/>
      <c r="N10" s="15"/>
      <c r="O10" s="15"/>
      <c r="P10" s="5"/>
      <c r="Q10" s="5"/>
      <c r="R10" s="5"/>
      <c r="S10" s="5"/>
      <c r="T10" s="5"/>
      <c r="U10" s="5"/>
      <c r="V10" s="5"/>
      <c r="W10" s="5"/>
      <c r="X10" s="5"/>
      <c r="Y10" s="5"/>
    </row>
    <row r="11" spans="1:34" s="2" customFormat="1" ht="26.25" customHeight="1" thickBot="1" x14ac:dyDescent="0.6">
      <c r="A11" s="10"/>
      <c r="B11" s="331"/>
      <c r="C11" s="331"/>
      <c r="D11" s="331"/>
      <c r="E11" s="331"/>
      <c r="F11" s="332"/>
      <c r="G11" s="333"/>
      <c r="H11" s="333"/>
      <c r="I11" s="5"/>
      <c r="J11" s="10"/>
      <c r="K11" s="10"/>
      <c r="M11" s="15"/>
      <c r="N11" s="15"/>
      <c r="O11" s="15"/>
      <c r="P11" s="5"/>
      <c r="Q11" s="5"/>
      <c r="R11" s="5"/>
      <c r="S11" s="5"/>
      <c r="T11" s="5"/>
      <c r="U11" s="5"/>
      <c r="V11" s="5"/>
      <c r="W11" s="5"/>
      <c r="X11" s="5"/>
      <c r="Y11" s="5"/>
    </row>
    <row r="12" spans="1:34" s="30" customFormat="1" ht="30" customHeight="1" thickBot="1" x14ac:dyDescent="1">
      <c r="A12" s="31"/>
      <c r="B12" s="88"/>
      <c r="F12" s="31"/>
      <c r="G12" s="31"/>
      <c r="H12" s="319" t="s">
        <v>84</v>
      </c>
      <c r="I12" s="320"/>
      <c r="J12" s="320"/>
      <c r="K12" s="320"/>
      <c r="L12" s="320"/>
      <c r="M12" s="320"/>
      <c r="N12" s="321"/>
      <c r="O12" s="320" t="s">
        <v>86</v>
      </c>
      <c r="P12" s="320"/>
      <c r="Q12" s="320"/>
      <c r="R12" s="320"/>
      <c r="S12" s="320"/>
      <c r="T12" s="320"/>
      <c r="U12" s="319" t="s">
        <v>87</v>
      </c>
      <c r="V12" s="320"/>
      <c r="W12" s="320"/>
      <c r="X12" s="320"/>
      <c r="Y12" s="320"/>
      <c r="Z12" s="320"/>
      <c r="AA12" s="320"/>
      <c r="AB12" s="320"/>
      <c r="AC12" s="320"/>
      <c r="AD12" s="321"/>
      <c r="AE12" s="322" t="s">
        <v>45</v>
      </c>
      <c r="AF12" s="323"/>
      <c r="AH12" s="16"/>
    </row>
    <row r="13" spans="1:34" s="32" customFormat="1" ht="72" x14ac:dyDescent="0.55000000000000004">
      <c r="A13" s="42" t="s">
        <v>97</v>
      </c>
      <c r="B13" s="108" t="str">
        <f>'Site Data'!A5</f>
        <v>Site Number</v>
      </c>
      <c r="C13" s="255" t="str">
        <f>'Site Data'!B5</f>
        <v>Site Name</v>
      </c>
      <c r="D13" s="256"/>
      <c r="E13" s="255" t="str">
        <f>'Site Data'!C5</f>
        <v>Site Address</v>
      </c>
      <c r="F13" s="256"/>
      <c r="G13" s="107" t="str">
        <f>'Site Data'!E5</f>
        <v>Year 1 Target Production (kWh)</v>
      </c>
      <c r="H13" s="326" t="s">
        <v>67</v>
      </c>
      <c r="I13" s="327" t="s">
        <v>68</v>
      </c>
      <c r="J13" s="327" t="s">
        <v>72</v>
      </c>
      <c r="K13" s="327" t="s">
        <v>73</v>
      </c>
      <c r="L13" s="327" t="s">
        <v>111</v>
      </c>
      <c r="M13" s="327" t="s">
        <v>69</v>
      </c>
      <c r="N13" s="328" t="s">
        <v>70</v>
      </c>
      <c r="O13" s="329" t="s">
        <v>2</v>
      </c>
      <c r="P13" s="327" t="s">
        <v>62</v>
      </c>
      <c r="Q13" s="327" t="s">
        <v>85</v>
      </c>
      <c r="R13" s="327" t="s">
        <v>93</v>
      </c>
      <c r="S13" s="327" t="s">
        <v>71</v>
      </c>
      <c r="T13" s="328" t="s">
        <v>98</v>
      </c>
      <c r="U13" s="329" t="s">
        <v>61</v>
      </c>
      <c r="V13" s="327" t="s">
        <v>2</v>
      </c>
      <c r="W13" s="327" t="s">
        <v>62</v>
      </c>
      <c r="X13" s="327" t="s">
        <v>63</v>
      </c>
      <c r="Y13" s="327" t="s">
        <v>64</v>
      </c>
      <c r="Z13" s="327" t="s">
        <v>94</v>
      </c>
      <c r="AA13" s="327" t="s">
        <v>66</v>
      </c>
      <c r="AB13" s="327" t="s">
        <v>88</v>
      </c>
      <c r="AC13" s="330" t="s">
        <v>135</v>
      </c>
      <c r="AD13" s="328" t="s">
        <v>65</v>
      </c>
      <c r="AE13" s="329" t="s">
        <v>95</v>
      </c>
      <c r="AF13" s="327" t="s">
        <v>96</v>
      </c>
    </row>
    <row r="14" spans="1:34" s="2" customFormat="1" ht="15" customHeight="1" x14ac:dyDescent="0.55000000000000004">
      <c r="A14" s="33">
        <f>B14</f>
        <v>1</v>
      </c>
      <c r="B14" s="263">
        <v>1</v>
      </c>
      <c r="C14" s="266" t="str">
        <f>VLOOKUP($B14,Site_Data_Table,MATCH(C$13,Site_Data_Column_Names,0),FALSE)</f>
        <v>Living Lab Building</v>
      </c>
      <c r="D14" s="267"/>
      <c r="E14" s="266" t="str">
        <f>VLOOKUP($B14,Site_Data_Table,MATCH(E$13,Site_Data_Column_Names,0),FALSE)</f>
        <v>4255 Thorn Street, San Diego, CA 92105</v>
      </c>
      <c r="F14" s="267"/>
      <c r="G14" s="272">
        <f>VLOOKUP($B14,Site_Data_Table,MATCH(G$13,Site_Data_Column_Names,0),FALSE)</f>
        <v>84000</v>
      </c>
      <c r="H14" s="219"/>
      <c r="I14" s="43"/>
      <c r="J14" s="43"/>
      <c r="K14" s="220"/>
      <c r="L14" s="43"/>
      <c r="M14" s="221"/>
      <c r="N14" s="221"/>
      <c r="O14" s="219"/>
      <c r="P14" s="219"/>
      <c r="Q14" s="43"/>
      <c r="R14" s="43"/>
      <c r="S14" s="222"/>
      <c r="T14" s="223">
        <f>Q14*S14/1000</f>
        <v>0</v>
      </c>
      <c r="U14" s="43"/>
      <c r="V14" s="219"/>
      <c r="W14" s="219"/>
      <c r="X14" s="43"/>
      <c r="Y14" s="43"/>
      <c r="Z14" s="224"/>
      <c r="AA14" s="222"/>
      <c r="AB14" s="43"/>
      <c r="AC14" s="225">
        <f>R14*S14*Z14/1000</f>
        <v>0</v>
      </c>
      <c r="AD14" s="226">
        <f>IFERROR(T14/(Y14*X14),0)</f>
        <v>0</v>
      </c>
      <c r="AE14" s="248"/>
      <c r="AF14" s="245">
        <f>IFERROR(AE14/SUM($T14:$T17),0)</f>
        <v>0</v>
      </c>
    </row>
    <row r="15" spans="1:34" s="2" customFormat="1" ht="15" customHeight="1" x14ac:dyDescent="0.55000000000000004">
      <c r="A15" s="33">
        <f>A14</f>
        <v>1</v>
      </c>
      <c r="B15" s="264"/>
      <c r="C15" s="268"/>
      <c r="D15" s="269"/>
      <c r="E15" s="268"/>
      <c r="F15" s="269"/>
      <c r="G15" s="273"/>
      <c r="H15" s="43"/>
      <c r="I15" s="43"/>
      <c r="J15" s="43"/>
      <c r="K15" s="220"/>
      <c r="L15" s="43"/>
      <c r="M15" s="221"/>
      <c r="N15" s="221"/>
      <c r="O15" s="220"/>
      <c r="P15" s="43"/>
      <c r="Q15" s="227"/>
      <c r="R15" s="43"/>
      <c r="S15" s="228"/>
      <c r="T15" s="223">
        <f t="shared" ref="T15:T16" si="0">Q15*S15/1000</f>
        <v>0</v>
      </c>
      <c r="U15" s="43"/>
      <c r="V15" s="43"/>
      <c r="W15" s="43"/>
      <c r="X15" s="227"/>
      <c r="Y15" s="227"/>
      <c r="Z15" s="224"/>
      <c r="AA15" s="222"/>
      <c r="AB15" s="43"/>
      <c r="AC15" s="225">
        <f t="shared" ref="AC15:AC17" si="1">R15*S15*Z15/1000</f>
        <v>0</v>
      </c>
      <c r="AD15" s="226">
        <f t="shared" ref="AD15:AD17" si="2">IFERROR(T15/(Y15*X15),0)</f>
        <v>0</v>
      </c>
      <c r="AE15" s="249"/>
      <c r="AF15" s="246"/>
    </row>
    <row r="16" spans="1:34" s="2" customFormat="1" ht="15" customHeight="1" x14ac:dyDescent="0.55000000000000004">
      <c r="A16" s="33">
        <v>1</v>
      </c>
      <c r="B16" s="264"/>
      <c r="C16" s="268"/>
      <c r="D16" s="269"/>
      <c r="E16" s="268"/>
      <c r="F16" s="269"/>
      <c r="G16" s="273"/>
      <c r="H16" s="43"/>
      <c r="I16" s="43"/>
      <c r="J16" s="43"/>
      <c r="K16" s="220"/>
      <c r="L16" s="43"/>
      <c r="M16" s="221"/>
      <c r="N16" s="221"/>
      <c r="O16" s="220"/>
      <c r="P16" s="43"/>
      <c r="Q16" s="227"/>
      <c r="R16" s="43"/>
      <c r="S16" s="228"/>
      <c r="T16" s="223">
        <f t="shared" si="0"/>
        <v>0</v>
      </c>
      <c r="U16" s="43"/>
      <c r="V16" s="43"/>
      <c r="W16" s="43"/>
      <c r="X16" s="227"/>
      <c r="Y16" s="227"/>
      <c r="Z16" s="224"/>
      <c r="AA16" s="222"/>
      <c r="AB16" s="43"/>
      <c r="AC16" s="225">
        <f t="shared" ref="AC16" si="3">R16*S16*Z16/1000</f>
        <v>0</v>
      </c>
      <c r="AD16" s="226">
        <f t="shared" ref="AD16" si="4">IFERROR(T16/(Y16*X16),0)</f>
        <v>0</v>
      </c>
      <c r="AE16" s="249"/>
      <c r="AF16" s="246"/>
    </row>
    <row r="17" spans="1:32" s="2" customFormat="1" ht="15" customHeight="1" thickBot="1" x14ac:dyDescent="0.6">
      <c r="A17" s="33">
        <v>1</v>
      </c>
      <c r="B17" s="265"/>
      <c r="C17" s="270"/>
      <c r="D17" s="271"/>
      <c r="E17" s="270"/>
      <c r="F17" s="271"/>
      <c r="G17" s="274"/>
      <c r="H17" s="44"/>
      <c r="I17" s="44"/>
      <c r="J17" s="44"/>
      <c r="K17" s="229"/>
      <c r="L17" s="44"/>
      <c r="M17" s="230"/>
      <c r="N17" s="230"/>
      <c r="O17" s="229"/>
      <c r="P17" s="44"/>
      <c r="Q17" s="231"/>
      <c r="R17" s="44"/>
      <c r="S17" s="232"/>
      <c r="T17" s="233">
        <f t="shared" ref="T17" si="5">Q17*S17/1000</f>
        <v>0</v>
      </c>
      <c r="U17" s="44"/>
      <c r="V17" s="44"/>
      <c r="W17" s="44"/>
      <c r="X17" s="231"/>
      <c r="Y17" s="231"/>
      <c r="Z17" s="234"/>
      <c r="AA17" s="235"/>
      <c r="AB17" s="44"/>
      <c r="AC17" s="236">
        <f t="shared" si="1"/>
        <v>0</v>
      </c>
      <c r="AD17" s="237">
        <f t="shared" si="2"/>
        <v>0</v>
      </c>
      <c r="AE17" s="250"/>
      <c r="AF17" s="247"/>
    </row>
    <row r="18" spans="1:32" s="2" customFormat="1" ht="15" customHeight="1" thickTop="1" x14ac:dyDescent="0.55000000000000004">
      <c r="A18" s="77"/>
      <c r="B18" s="78"/>
      <c r="C18" s="79"/>
      <c r="D18" s="79"/>
      <c r="E18" s="79"/>
      <c r="F18" s="79"/>
      <c r="G18" s="77"/>
      <c r="H18" s="80"/>
      <c r="I18" s="79"/>
      <c r="M18" s="9"/>
      <c r="N18" s="5"/>
      <c r="O18" s="115"/>
      <c r="P18" s="115"/>
      <c r="Q18" s="9"/>
      <c r="S18" s="116" t="s">
        <v>137</v>
      </c>
      <c r="T18" s="238">
        <f>SUM(T14:T17)</f>
        <v>0</v>
      </c>
      <c r="U18" s="83" t="s">
        <v>138</v>
      </c>
      <c r="W18" s="117"/>
      <c r="AB18" s="116" t="s">
        <v>136</v>
      </c>
      <c r="AC18" s="238">
        <f>SUM(AC14:AC17)</f>
        <v>0</v>
      </c>
      <c r="AD18" s="83" t="s">
        <v>138</v>
      </c>
      <c r="AE18" s="324">
        <f>AE14</f>
        <v>0</v>
      </c>
    </row>
    <row r="19" spans="1:32" s="2" customFormat="1" ht="15" customHeight="1" x14ac:dyDescent="0.55000000000000004">
      <c r="A19" s="77"/>
      <c r="B19" s="78"/>
      <c r="C19" s="79"/>
      <c r="D19" s="79"/>
      <c r="E19" s="79"/>
      <c r="F19" s="79"/>
      <c r="G19" s="77"/>
      <c r="H19" s="80"/>
      <c r="I19" s="79"/>
      <c r="M19" s="9"/>
      <c r="N19" s="5"/>
      <c r="O19" s="115"/>
      <c r="P19" s="115"/>
      <c r="Q19" s="9"/>
      <c r="U19" s="118"/>
      <c r="V19" s="81"/>
      <c r="AD19" s="82" t="s">
        <v>106</v>
      </c>
      <c r="AE19" s="325"/>
    </row>
    <row r="20" spans="1:32" x14ac:dyDescent="0.55000000000000004">
      <c r="X20" s="119"/>
    </row>
  </sheetData>
  <sheetProtection algorithmName="SHA-512" hashValue="I3souwWgyrY3P4SPvYS2q0cnoZgps+kMbF+Q5VHtU4/1KoxvsP1Fr6AV1zpTe6SliKDtj8a6B9VHYXl8SCmkZQ==" saltValue="nkoNms7syvSnnB0HMFuOFg==" spinCount="100000" sheet="1" objects="1" scenarios="1"/>
  <mergeCells count="20">
    <mergeCell ref="U12:AD12"/>
    <mergeCell ref="B14:B17"/>
    <mergeCell ref="C14:D17"/>
    <mergeCell ref="E14:F17"/>
    <mergeCell ref="G14:G17"/>
    <mergeCell ref="AE18:AE19"/>
    <mergeCell ref="B1:AG1"/>
    <mergeCell ref="B6:E6"/>
    <mergeCell ref="C13:D13"/>
    <mergeCell ref="E13:F13"/>
    <mergeCell ref="AE12:AF12"/>
    <mergeCell ref="F6:H6"/>
    <mergeCell ref="B9:E9"/>
    <mergeCell ref="B10:E10"/>
    <mergeCell ref="F9:H9"/>
    <mergeCell ref="F10:H10"/>
    <mergeCell ref="H12:N12"/>
    <mergeCell ref="O12:T12"/>
    <mergeCell ref="AF14:AF17"/>
    <mergeCell ref="AE14:AE17"/>
  </mergeCells>
  <phoneticPr fontId="23" type="noConversion"/>
  <dataValidations count="2">
    <dataValidation type="list" allowBlank="1" showInputMessage="1" showErrorMessage="1" sqref="AB19 AB14:AB17" xr:uid="{00000000-0002-0000-0200-000000000000}">
      <formula1>List_Wire_Type</formula1>
    </dataValidation>
    <dataValidation type="list" allowBlank="1" showInputMessage="1" showErrorMessage="1" sqref="I14:I17 K18:K19" xr:uid="{00000000-0002-0000-0200-000001000000}">
      <formula1>List_Mount_Type</formula1>
    </dataValidation>
  </dataValidations>
  <pageMargins left="0.25" right="0.25" top="0.75" bottom="0.75" header="0.3" footer="0.3"/>
  <pageSetup paperSize="3" scale="50" fitToWidth="2" pageOrder="overThenDown" orientation="landscape" horizontalDpi="300" verticalDpi="300" r:id="rId1"/>
  <headerFooter scaleWithDoc="0">
    <oddFooter>&amp;L&amp;10
&amp;D&amp;R&amp;10&amp;A |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99"/>
    <pageSetUpPr fitToPage="1"/>
  </sheetPr>
  <dimension ref="A1:U46"/>
  <sheetViews>
    <sheetView zoomScaleNormal="100" workbookViewId="0">
      <selection sqref="A1:T1"/>
    </sheetView>
  </sheetViews>
  <sheetFormatPr defaultColWidth="8.6328125" defaultRowHeight="15" x14ac:dyDescent="0.5"/>
  <cols>
    <col min="1" max="1" width="13.1796875" style="19" customWidth="1"/>
    <col min="2" max="2" width="22.08984375" style="19" customWidth="1"/>
    <col min="3" max="3" width="21.1796875" style="19" customWidth="1"/>
    <col min="4" max="5" width="16.6328125" style="19" customWidth="1"/>
    <col min="6" max="6" width="15.1796875" style="19" customWidth="1"/>
    <col min="7" max="7" width="20.453125" style="19" customWidth="1"/>
    <col min="8" max="8" width="16" style="19" customWidth="1"/>
    <col min="9" max="9" width="16.1796875" style="19" customWidth="1"/>
    <col min="10" max="10" width="1.7265625" style="19" customWidth="1"/>
    <col min="11" max="11" width="16.08984375" style="19" customWidth="1"/>
    <col min="12" max="13" width="10.6328125" style="19" customWidth="1"/>
    <col min="14" max="14" width="8.6328125" style="19" customWidth="1"/>
    <col min="15" max="15" width="12.1796875" style="19" customWidth="1"/>
    <col min="16" max="16" width="11.54296875" style="19" customWidth="1"/>
    <col min="17" max="20" width="11.7265625" style="19" customWidth="1"/>
    <col min="21" max="21" width="9.1796875" style="19" customWidth="1"/>
    <col min="22" max="22" width="13.54296875" style="19" customWidth="1"/>
    <col min="23" max="16384" width="8.6328125" style="19"/>
  </cols>
  <sheetData>
    <row r="1" spans="1:21" s="14" customFormat="1" ht="91.2" customHeight="1" x14ac:dyDescent="0.55000000000000004">
      <c r="A1" s="251" t="s">
        <v>178</v>
      </c>
      <c r="B1" s="251"/>
      <c r="C1" s="251"/>
      <c r="D1" s="251"/>
      <c r="E1" s="251"/>
      <c r="F1" s="251"/>
      <c r="G1" s="251"/>
      <c r="H1" s="251"/>
      <c r="I1" s="251"/>
      <c r="J1" s="251"/>
      <c r="K1" s="251"/>
      <c r="L1" s="251"/>
      <c r="M1" s="251"/>
      <c r="N1" s="251"/>
      <c r="O1" s="251"/>
      <c r="P1" s="251"/>
      <c r="Q1" s="251"/>
      <c r="R1" s="251"/>
      <c r="S1" s="251"/>
      <c r="T1" s="251"/>
    </row>
    <row r="2" spans="1:21" s="17" customFormat="1" ht="12.3" x14ac:dyDescent="0.4"/>
    <row r="3" spans="1:21" s="2" customFormat="1" ht="28.2" x14ac:dyDescent="1.05">
      <c r="A3" s="20" t="str">
        <f ca="1">"FORM B2, "&amp;MID(CELL("filename",A1),FIND("]",CELL("filename",A1))+1,256)</f>
        <v>FORM B2, Cash Purchase Proposal</v>
      </c>
      <c r="B3" s="1"/>
      <c r="C3" s="1"/>
      <c r="D3" s="1"/>
      <c r="E3" s="1"/>
      <c r="F3" s="1"/>
      <c r="G3" s="1"/>
      <c r="H3" s="1"/>
      <c r="I3" s="1"/>
      <c r="J3" s="1"/>
      <c r="K3" s="1"/>
      <c r="L3" s="1"/>
      <c r="M3" s="1"/>
      <c r="N3" s="1"/>
      <c r="O3" s="1"/>
      <c r="Q3" s="9"/>
      <c r="R3" s="9"/>
      <c r="S3" s="9"/>
      <c r="T3" s="9"/>
      <c r="U3" s="9"/>
    </row>
    <row r="4" spans="1:21" s="2" customFormat="1" ht="20.399999999999999" x14ac:dyDescent="0.75">
      <c r="A4" s="11" t="str">
        <f>'Overview and Signature'!A4</f>
        <v>Ocean Discovery Institute Solar Photovoltaic Project</v>
      </c>
      <c r="B4" s="1"/>
      <c r="D4" s="13"/>
      <c r="E4" s="1"/>
      <c r="F4" s="1"/>
      <c r="G4" s="1"/>
      <c r="H4" s="1"/>
      <c r="I4" s="1"/>
      <c r="J4" s="1"/>
      <c r="K4" s="1"/>
      <c r="L4" s="1"/>
      <c r="M4" s="1"/>
      <c r="N4" s="1"/>
      <c r="O4" s="1"/>
      <c r="Q4" s="9"/>
      <c r="R4" s="9"/>
      <c r="S4" s="9"/>
      <c r="T4" s="9"/>
      <c r="U4" s="9"/>
    </row>
    <row r="5" spans="1:21" s="7" customFormat="1" ht="15.6" x14ac:dyDescent="0.6">
      <c r="A5" s="12"/>
      <c r="B5" s="6"/>
      <c r="D5" s="6"/>
      <c r="E5" s="6"/>
      <c r="F5" s="6"/>
      <c r="G5" s="6"/>
      <c r="H5" s="6"/>
      <c r="I5" s="6"/>
      <c r="J5" s="6"/>
      <c r="K5" s="6"/>
      <c r="L5" s="6"/>
      <c r="M5" s="6"/>
      <c r="N5" s="6"/>
      <c r="O5" s="6"/>
      <c r="Q5" s="9"/>
      <c r="R5" s="9"/>
      <c r="S5" s="9"/>
      <c r="T5" s="9"/>
      <c r="U5" s="9"/>
    </row>
    <row r="6" spans="1:21" s="4" customFormat="1" ht="18.3" x14ac:dyDescent="0.7">
      <c r="A6" s="286">
        <f>'System Specification'!F6</f>
        <v>0</v>
      </c>
      <c r="B6" s="287"/>
      <c r="C6" s="3"/>
      <c r="D6" s="3"/>
      <c r="E6" s="3"/>
      <c r="F6" s="3"/>
      <c r="G6" s="3"/>
      <c r="H6" s="3"/>
      <c r="I6" s="3"/>
      <c r="J6" s="3"/>
      <c r="K6" s="3"/>
      <c r="L6" s="3"/>
      <c r="M6" s="3"/>
      <c r="N6" s="3"/>
      <c r="O6" s="3"/>
      <c r="Q6" s="9"/>
      <c r="R6" s="9"/>
      <c r="S6" s="9"/>
      <c r="T6" s="9"/>
      <c r="U6" s="9"/>
    </row>
    <row r="7" spans="1:21" s="4" customFormat="1" ht="18.3" x14ac:dyDescent="0.7">
      <c r="A7" s="195"/>
      <c r="B7" s="195"/>
      <c r="C7" s="3"/>
      <c r="D7" s="3"/>
      <c r="E7" s="3"/>
      <c r="F7" s="3"/>
      <c r="G7" s="3"/>
      <c r="H7" s="3"/>
      <c r="I7" s="3"/>
      <c r="J7" s="3"/>
      <c r="K7" s="3"/>
      <c r="L7" s="3"/>
      <c r="M7" s="3"/>
      <c r="N7" s="3"/>
      <c r="O7" s="3"/>
      <c r="Q7" s="9"/>
      <c r="R7" s="9"/>
      <c r="S7" s="9"/>
      <c r="T7" s="9"/>
      <c r="U7" s="9"/>
    </row>
    <row r="8" spans="1:21" s="4" customFormat="1" ht="29.7" x14ac:dyDescent="0.95">
      <c r="A8" s="18" t="s">
        <v>146</v>
      </c>
      <c r="B8" s="195"/>
      <c r="C8" s="3"/>
      <c r="D8" s="3"/>
      <c r="E8" s="3"/>
      <c r="F8" s="3"/>
      <c r="G8" s="3"/>
      <c r="H8" s="3"/>
      <c r="I8" s="3"/>
      <c r="J8" s="3"/>
      <c r="K8" s="3"/>
      <c r="L8" s="3"/>
      <c r="M8" s="3"/>
      <c r="N8" s="3"/>
      <c r="O8" s="3"/>
      <c r="Q8" s="9"/>
      <c r="R8" s="9"/>
      <c r="S8" s="9"/>
      <c r="T8" s="9"/>
      <c r="U8" s="9"/>
    </row>
    <row r="9" spans="1:21" s="4" customFormat="1" ht="18.3" x14ac:dyDescent="0.7">
      <c r="A9" s="133" t="s">
        <v>174</v>
      </c>
      <c r="B9" s="195"/>
      <c r="C9" s="3"/>
      <c r="D9" s="3"/>
      <c r="E9" s="3"/>
      <c r="F9" s="3"/>
      <c r="G9" s="3"/>
      <c r="H9" s="3"/>
      <c r="I9" s="3"/>
      <c r="J9" s="3"/>
      <c r="K9" s="3"/>
      <c r="L9" s="3"/>
      <c r="M9" s="3"/>
      <c r="N9" s="3"/>
      <c r="O9" s="3"/>
      <c r="Q9" s="9"/>
      <c r="R9" s="9"/>
      <c r="S9" s="9"/>
      <c r="T9" s="9"/>
      <c r="U9" s="9"/>
    </row>
    <row r="10" spans="1:21" s="73" customFormat="1" ht="20.399999999999999" x14ac:dyDescent="0.75">
      <c r="A10" s="288" t="s">
        <v>110</v>
      </c>
      <c r="B10" s="289"/>
      <c r="C10" s="99" t="s">
        <v>112</v>
      </c>
      <c r="D10" s="99" t="s">
        <v>115</v>
      </c>
      <c r="E10" s="99" t="s">
        <v>118</v>
      </c>
      <c r="F10" s="290" t="s">
        <v>119</v>
      </c>
      <c r="G10" s="290"/>
      <c r="H10" s="13"/>
      <c r="I10" s="1"/>
      <c r="J10" s="1"/>
      <c r="K10" s="1"/>
      <c r="L10" s="1"/>
      <c r="M10" s="11"/>
      <c r="N10" s="1"/>
      <c r="P10" s="13"/>
      <c r="Q10" s="1"/>
      <c r="R10" s="1"/>
    </row>
    <row r="11" spans="1:21" s="97" customFormat="1" ht="12.9" customHeight="1" x14ac:dyDescent="0.5">
      <c r="A11" s="291" t="s">
        <v>117</v>
      </c>
      <c r="B11" s="292"/>
      <c r="C11" s="105" t="s">
        <v>175</v>
      </c>
      <c r="D11" s="105" t="s">
        <v>56</v>
      </c>
      <c r="E11" s="105" t="s">
        <v>5</v>
      </c>
      <c r="F11" s="291" t="s">
        <v>176</v>
      </c>
      <c r="G11" s="292"/>
    </row>
    <row r="12" spans="1:21" s="97" customFormat="1" ht="12.9" customHeight="1" x14ac:dyDescent="0.5">
      <c r="A12" s="291" t="s">
        <v>116</v>
      </c>
      <c r="B12" s="292"/>
      <c r="C12" s="106" t="s">
        <v>175</v>
      </c>
      <c r="D12" s="106" t="s">
        <v>56</v>
      </c>
      <c r="E12" s="106" t="s">
        <v>5</v>
      </c>
      <c r="F12" s="291" t="s">
        <v>133</v>
      </c>
      <c r="G12" s="292"/>
    </row>
    <row r="13" spans="1:21" s="97" customFormat="1" ht="12.9" x14ac:dyDescent="0.5">
      <c r="A13" s="291" t="s">
        <v>120</v>
      </c>
      <c r="B13" s="292"/>
      <c r="C13" s="106" t="s">
        <v>175</v>
      </c>
      <c r="D13" s="106" t="s">
        <v>141</v>
      </c>
      <c r="E13" s="106" t="s">
        <v>5</v>
      </c>
      <c r="F13" s="291"/>
      <c r="G13" s="292"/>
    </row>
    <row r="14" spans="1:21" s="97" customFormat="1" ht="12.9" x14ac:dyDescent="0.5">
      <c r="A14" s="291" t="s">
        <v>191</v>
      </c>
      <c r="B14" s="292"/>
      <c r="C14" s="106" t="s">
        <v>175</v>
      </c>
      <c r="D14" s="106" t="s">
        <v>56</v>
      </c>
      <c r="E14" s="106" t="s">
        <v>5</v>
      </c>
      <c r="F14" s="291" t="s">
        <v>177</v>
      </c>
      <c r="G14" s="292"/>
    </row>
    <row r="15" spans="1:21" s="97" customFormat="1" ht="26.4" customHeight="1" x14ac:dyDescent="0.5">
      <c r="A15" s="291" t="s">
        <v>121</v>
      </c>
      <c r="B15" s="292"/>
      <c r="C15" s="105" t="s">
        <v>175</v>
      </c>
      <c r="D15" s="105" t="s">
        <v>56</v>
      </c>
      <c r="E15" s="105" t="s">
        <v>5</v>
      </c>
      <c r="F15" s="291" t="s">
        <v>126</v>
      </c>
      <c r="G15" s="292"/>
    </row>
    <row r="16" spans="1:21" s="98" customFormat="1" ht="12.9" customHeight="1" x14ac:dyDescent="0.5">
      <c r="A16" s="291" t="s">
        <v>122</v>
      </c>
      <c r="B16" s="292"/>
      <c r="C16" s="106" t="s">
        <v>175</v>
      </c>
      <c r="D16" s="106" t="s">
        <v>56</v>
      </c>
      <c r="E16" s="106" t="s">
        <v>5</v>
      </c>
      <c r="F16" s="291" t="s">
        <v>129</v>
      </c>
      <c r="G16" s="292"/>
    </row>
    <row r="17" spans="1:18" s="97" customFormat="1" ht="25.5" customHeight="1" x14ac:dyDescent="0.5">
      <c r="A17" s="291" t="s">
        <v>132</v>
      </c>
      <c r="B17" s="292"/>
      <c r="C17" s="106" t="s">
        <v>114</v>
      </c>
      <c r="D17" s="106" t="s">
        <v>124</v>
      </c>
      <c r="E17" s="106" t="s">
        <v>4</v>
      </c>
      <c r="F17" s="291" t="s">
        <v>127</v>
      </c>
      <c r="G17" s="292"/>
    </row>
    <row r="18" spans="1:18" s="98" customFormat="1" ht="24.9" customHeight="1" x14ac:dyDescent="0.5">
      <c r="A18" s="291" t="s">
        <v>123</v>
      </c>
      <c r="B18" s="292"/>
      <c r="C18" s="106" t="s">
        <v>114</v>
      </c>
      <c r="D18" s="106" t="s">
        <v>124</v>
      </c>
      <c r="E18" s="106" t="s">
        <v>4</v>
      </c>
      <c r="F18" s="291" t="s">
        <v>142</v>
      </c>
      <c r="G18" s="292"/>
    </row>
    <row r="19" spans="1:18" s="97" customFormat="1" ht="36.299999999999997" customHeight="1" x14ac:dyDescent="0.5">
      <c r="A19" s="291" t="s">
        <v>134</v>
      </c>
      <c r="B19" s="292"/>
      <c r="C19" s="105" t="s">
        <v>114</v>
      </c>
      <c r="D19" s="105" t="s">
        <v>56</v>
      </c>
      <c r="E19" s="105" t="s">
        <v>5</v>
      </c>
      <c r="F19" s="291"/>
      <c r="G19" s="292"/>
    </row>
    <row r="20" spans="1:18" s="97" customFormat="1" ht="25.5" customHeight="1" x14ac:dyDescent="0.5">
      <c r="A20" s="291" t="s">
        <v>130</v>
      </c>
      <c r="B20" s="292"/>
      <c r="C20" s="106" t="s">
        <v>114</v>
      </c>
      <c r="D20" s="106" t="s">
        <v>124</v>
      </c>
      <c r="E20" s="106" t="s">
        <v>4</v>
      </c>
      <c r="F20" s="291" t="s">
        <v>128</v>
      </c>
      <c r="G20" s="292"/>
    </row>
    <row r="21" spans="1:18" s="97" customFormat="1" ht="12.9" customHeight="1" x14ac:dyDescent="0.5">
      <c r="A21" s="291" t="s">
        <v>113</v>
      </c>
      <c r="B21" s="292"/>
      <c r="C21" s="106" t="s">
        <v>114</v>
      </c>
      <c r="D21" s="106" t="s">
        <v>124</v>
      </c>
      <c r="E21" s="106" t="s">
        <v>4</v>
      </c>
      <c r="F21" s="291"/>
      <c r="G21" s="292"/>
    </row>
    <row r="22" spans="1:18" s="97" customFormat="1" ht="13.2" thickBot="1" x14ac:dyDescent="0.55000000000000004">
      <c r="A22" s="284" t="s">
        <v>125</v>
      </c>
      <c r="B22" s="285"/>
      <c r="C22" s="112" t="s">
        <v>114</v>
      </c>
      <c r="D22" s="112" t="s">
        <v>124</v>
      </c>
      <c r="E22" s="112" t="s">
        <v>4</v>
      </c>
      <c r="F22" s="278"/>
      <c r="G22" s="278"/>
    </row>
    <row r="23" spans="1:18" s="73" customFormat="1" ht="42" customHeight="1" thickTop="1" x14ac:dyDescent="0.75">
      <c r="A23" s="279" t="s">
        <v>145</v>
      </c>
      <c r="B23" s="280"/>
      <c r="C23" s="110" t="s">
        <v>114</v>
      </c>
      <c r="D23" s="111" t="s">
        <v>192</v>
      </c>
      <c r="E23" s="111" t="s">
        <v>4</v>
      </c>
      <c r="F23" s="281"/>
      <c r="G23" s="281"/>
      <c r="H23" s="13"/>
      <c r="I23" s="1"/>
      <c r="J23" s="1"/>
      <c r="K23" s="1"/>
      <c r="L23" s="1"/>
      <c r="M23" s="11"/>
      <c r="N23" s="1"/>
      <c r="P23" s="13"/>
      <c r="Q23" s="1"/>
      <c r="R23" s="1"/>
    </row>
    <row r="25" spans="1:18" ht="29.7" x14ac:dyDescent="0.95">
      <c r="A25" s="18" t="s">
        <v>148</v>
      </c>
    </row>
    <row r="26" spans="1:18" s="2" customFormat="1" ht="14.7" thickBot="1" x14ac:dyDescent="0.6">
      <c r="A26" s="5"/>
      <c r="B26" s="5"/>
      <c r="C26" s="5"/>
      <c r="D26" s="5"/>
      <c r="E26" s="5"/>
      <c r="F26" s="5"/>
      <c r="G26" s="10"/>
      <c r="H26" s="5"/>
      <c r="I26" s="5"/>
      <c r="J26" s="5"/>
      <c r="K26" s="5"/>
      <c r="L26" s="5"/>
      <c r="M26" s="5"/>
      <c r="N26" s="5"/>
      <c r="O26" s="5"/>
    </row>
    <row r="27" spans="1:18" s="45" customFormat="1" ht="20.7" customHeight="1" thickBot="1" x14ac:dyDescent="0.8">
      <c r="A27" s="282" t="s">
        <v>188</v>
      </c>
      <c r="B27" s="282"/>
      <c r="C27" s="283"/>
      <c r="D27" s="126">
        <f>$E33</f>
        <v>0</v>
      </c>
      <c r="E27" s="127" t="s">
        <v>0</v>
      </c>
      <c r="F27" s="19"/>
      <c r="G27" s="19"/>
    </row>
    <row r="29" spans="1:18" ht="15.3" thickBot="1" x14ac:dyDescent="0.55000000000000004"/>
    <row r="30" spans="1:18" ht="15.6" customHeight="1" thickBot="1" x14ac:dyDescent="0.6">
      <c r="D30" s="275" t="s">
        <v>187</v>
      </c>
      <c r="E30" s="276"/>
      <c r="F30" s="277"/>
      <c r="G30" s="34"/>
    </row>
    <row r="31" spans="1:18" ht="29.1" thickBot="1" x14ac:dyDescent="0.6">
      <c r="A31" s="122" t="s">
        <v>59</v>
      </c>
      <c r="B31" s="123" t="s">
        <v>57</v>
      </c>
      <c r="C31" s="123" t="s">
        <v>58</v>
      </c>
      <c r="D31" s="202" t="s">
        <v>189</v>
      </c>
      <c r="E31" s="203" t="s">
        <v>190</v>
      </c>
      <c r="F31" s="204" t="s">
        <v>149</v>
      </c>
    </row>
    <row r="32" spans="1:18" ht="25.8" x14ac:dyDescent="0.55000000000000004">
      <c r="A32" s="124">
        <v>1</v>
      </c>
      <c r="B32" s="205" t="str">
        <f t="shared" ref="B32:C32" si="0">VLOOKUP($A32,Site_Data_Table,MATCH(B$31,Site_Data_Column_Names,0),FALSE)</f>
        <v>Living Lab Building</v>
      </c>
      <c r="C32" s="125" t="str">
        <f t="shared" si="0"/>
        <v>4255 Thorn Street, San Diego, CA 92105</v>
      </c>
      <c r="D32" s="199">
        <f>SUMIF(System_Spec_Site_Num,A32,DC_Array_Size)</f>
        <v>0</v>
      </c>
      <c r="E32" s="200"/>
      <c r="F32" s="198" t="str">
        <f>IF(AND(D32&lt;&gt;0,E32&lt;&gt;""),E32/(D32*1000),"")</f>
        <v/>
      </c>
    </row>
    <row r="33" spans="1:11" ht="15.3" x14ac:dyDescent="0.55000000000000004">
      <c r="A33" s="293" t="s">
        <v>150</v>
      </c>
      <c r="B33" s="294"/>
      <c r="C33" s="295"/>
      <c r="D33" s="206">
        <f>SUM(D32:D32)</f>
        <v>0</v>
      </c>
      <c r="E33" s="207">
        <f>E32</f>
        <v>0</v>
      </c>
      <c r="F33" s="208" t="str">
        <f t="shared" ref="F33" si="1">IF(AND(D33&lt;&gt;0,E33&lt;&gt;""),E33/(D33*1000),"")</f>
        <v/>
      </c>
    </row>
    <row r="35" spans="1:11" ht="15.3" x14ac:dyDescent="0.55000000000000004">
      <c r="A35" s="209" t="s">
        <v>171</v>
      </c>
      <c r="B35" s="296"/>
      <c r="C35" s="297"/>
      <c r="D35" s="297"/>
      <c r="E35" s="297"/>
      <c r="F35" s="297"/>
      <c r="G35" s="297"/>
      <c r="H35" s="297"/>
      <c r="I35" s="297"/>
      <c r="J35" s="297"/>
      <c r="K35" s="298"/>
    </row>
    <row r="36" spans="1:11" ht="15.3" x14ac:dyDescent="0.55000000000000004">
      <c r="A36" s="193"/>
      <c r="B36" s="299"/>
      <c r="C36" s="300"/>
      <c r="D36" s="300"/>
      <c r="E36" s="300"/>
      <c r="F36" s="300"/>
      <c r="G36" s="300"/>
      <c r="H36" s="300"/>
      <c r="I36" s="300"/>
      <c r="J36" s="300"/>
      <c r="K36" s="301"/>
    </row>
    <row r="37" spans="1:11" ht="15.3" x14ac:dyDescent="0.55000000000000004">
      <c r="A37" s="193"/>
      <c r="B37" s="299"/>
      <c r="C37" s="300"/>
      <c r="D37" s="300"/>
      <c r="E37" s="300"/>
      <c r="F37" s="300"/>
      <c r="G37" s="300"/>
      <c r="H37" s="300"/>
      <c r="I37" s="300"/>
      <c r="J37" s="300"/>
      <c r="K37" s="301"/>
    </row>
    <row r="38" spans="1:11" ht="15.3" x14ac:dyDescent="0.55000000000000004">
      <c r="A38" s="193"/>
      <c r="B38" s="299"/>
      <c r="C38" s="300"/>
      <c r="D38" s="300"/>
      <c r="E38" s="300"/>
      <c r="F38" s="300"/>
      <c r="G38" s="300"/>
      <c r="H38" s="300"/>
      <c r="I38" s="300"/>
      <c r="J38" s="300"/>
      <c r="K38" s="301"/>
    </row>
    <row r="39" spans="1:11" ht="15.3" x14ac:dyDescent="0.55000000000000004">
      <c r="A39" s="86"/>
      <c r="B39" s="299"/>
      <c r="C39" s="300"/>
      <c r="D39" s="300"/>
      <c r="E39" s="300"/>
      <c r="F39" s="300"/>
      <c r="G39" s="300"/>
      <c r="H39" s="300"/>
      <c r="I39" s="300"/>
      <c r="J39" s="300"/>
      <c r="K39" s="301"/>
    </row>
    <row r="40" spans="1:11" ht="15.3" x14ac:dyDescent="0.55000000000000004">
      <c r="A40" s="86"/>
      <c r="B40" s="299"/>
      <c r="C40" s="300"/>
      <c r="D40" s="300"/>
      <c r="E40" s="300"/>
      <c r="F40" s="300"/>
      <c r="G40" s="300"/>
      <c r="H40" s="300"/>
      <c r="I40" s="300"/>
      <c r="J40" s="300"/>
      <c r="K40" s="301"/>
    </row>
    <row r="41" spans="1:11" ht="15.3" x14ac:dyDescent="0.55000000000000004">
      <c r="A41" s="86"/>
      <c r="B41" s="299"/>
      <c r="C41" s="300"/>
      <c r="D41" s="300"/>
      <c r="E41" s="300"/>
      <c r="F41" s="300"/>
      <c r="G41" s="300"/>
      <c r="H41" s="300"/>
      <c r="I41" s="300"/>
      <c r="J41" s="300"/>
      <c r="K41" s="301"/>
    </row>
    <row r="42" spans="1:11" ht="15.3" x14ac:dyDescent="0.55000000000000004">
      <c r="A42" s="86"/>
      <c r="B42" s="302"/>
      <c r="C42" s="303"/>
      <c r="D42" s="303"/>
      <c r="E42" s="303"/>
      <c r="F42" s="303"/>
      <c r="G42" s="303"/>
      <c r="H42" s="303"/>
      <c r="I42" s="303"/>
      <c r="J42" s="303"/>
      <c r="K42" s="304"/>
    </row>
    <row r="46" spans="1:11" ht="21.75" customHeight="1" x14ac:dyDescent="0.5"/>
  </sheetData>
  <sheetProtection algorithmName="SHA-512" hashValue="UWzrggIUPGOu7Prbcu6/iQ0f0qIerEoCpihmAIPveJQUFl1iArrWMTasB/rYs1gNnp1Q3X8pjhaQNSbNhoXpzg==" saltValue="9lSC1IbfU55kgKIij6x95A==" spinCount="100000" sheet="1" objects="1" scenarios="1"/>
  <mergeCells count="34">
    <mergeCell ref="A33:C33"/>
    <mergeCell ref="B35:K42"/>
    <mergeCell ref="A14:B14"/>
    <mergeCell ref="F14:G14"/>
    <mergeCell ref="A16:B16"/>
    <mergeCell ref="F16:G16"/>
    <mergeCell ref="A17:B17"/>
    <mergeCell ref="F17:G17"/>
    <mergeCell ref="A18:B18"/>
    <mergeCell ref="F18:G18"/>
    <mergeCell ref="A19:B19"/>
    <mergeCell ref="F19:G19"/>
    <mergeCell ref="A20:B20"/>
    <mergeCell ref="F20:G20"/>
    <mergeCell ref="A21:B21"/>
    <mergeCell ref="F21:G21"/>
    <mergeCell ref="A12:B12"/>
    <mergeCell ref="F12:G12"/>
    <mergeCell ref="A13:B13"/>
    <mergeCell ref="F13:G13"/>
    <mergeCell ref="A15:B15"/>
    <mergeCell ref="F15:G15"/>
    <mergeCell ref="A1:T1"/>
    <mergeCell ref="A6:B6"/>
    <mergeCell ref="A10:B10"/>
    <mergeCell ref="F10:G10"/>
    <mergeCell ref="A11:B11"/>
    <mergeCell ref="F11:G11"/>
    <mergeCell ref="D30:F30"/>
    <mergeCell ref="F22:G22"/>
    <mergeCell ref="A23:B23"/>
    <mergeCell ref="F23:G23"/>
    <mergeCell ref="A27:C27"/>
    <mergeCell ref="A22:B22"/>
  </mergeCells>
  <pageMargins left="0.7" right="0.7" top="0.75" bottom="0.75" header="0.3" footer="0.3"/>
  <pageSetup scale="55" fitToHeight="0" orientation="landscape" r:id="rId1"/>
  <headerFooter>
    <oddFooter>&amp;L&amp;D&amp;R&amp;A |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A6E49-A9EA-4582-83A0-ACDA114ADAB4}">
  <sheetPr codeName="Sheet6">
    <tabColor rgb="FFFFFF99"/>
  </sheetPr>
  <dimension ref="A1:AA81"/>
  <sheetViews>
    <sheetView zoomScaleNormal="100" zoomScaleSheetLayoutView="70" workbookViewId="0">
      <selection sqref="A1:J1"/>
    </sheetView>
  </sheetViews>
  <sheetFormatPr defaultColWidth="8.54296875" defaultRowHeight="14.4" x14ac:dyDescent="0.55000000000000004"/>
  <cols>
    <col min="1" max="1" width="6" style="86" customWidth="1"/>
    <col min="2" max="4" width="10.6328125" style="114" customWidth="1"/>
    <col min="5" max="5" width="11.7265625" style="86" customWidth="1"/>
    <col min="6" max="6" width="12.453125" style="86" customWidth="1"/>
    <col min="7" max="7" width="11.7265625" style="86" customWidth="1"/>
    <col min="8" max="10" width="10.90625" style="86" customWidth="1"/>
    <col min="11" max="11" width="11.54296875" style="86" customWidth="1"/>
    <col min="12" max="12" width="10.08984375" style="86" customWidth="1"/>
    <col min="13" max="13" width="8.54296875" style="86" customWidth="1"/>
    <col min="14" max="14" width="12.08984375" style="86" customWidth="1"/>
    <col min="15" max="15" width="7.54296875" style="86" customWidth="1"/>
    <col min="16" max="16" width="10.54296875" style="86" customWidth="1"/>
    <col min="17" max="17" width="11.54296875" style="86" customWidth="1"/>
    <col min="18" max="21" width="11.7265625" style="86" customWidth="1"/>
    <col min="22" max="22" width="9.08984375" style="86" customWidth="1"/>
    <col min="23" max="23" width="13.54296875" style="86" customWidth="1"/>
    <col min="24" max="16384" width="8.54296875" style="86"/>
  </cols>
  <sheetData>
    <row r="1" spans="1:27" s="103" customFormat="1" ht="113.7" customHeight="1" x14ac:dyDescent="0.55000000000000004">
      <c r="A1" s="251" t="s">
        <v>170</v>
      </c>
      <c r="B1" s="251"/>
      <c r="C1" s="251"/>
      <c r="D1" s="251"/>
      <c r="E1" s="251"/>
      <c r="F1" s="251"/>
      <c r="G1" s="251"/>
      <c r="H1" s="251"/>
      <c r="I1" s="251"/>
      <c r="J1" s="251"/>
      <c r="K1" s="100"/>
      <c r="L1" s="100"/>
      <c r="M1" s="100"/>
      <c r="N1" s="100"/>
      <c r="O1" s="100"/>
      <c r="P1" s="100"/>
      <c r="Q1" s="100"/>
      <c r="R1" s="100"/>
      <c r="S1" s="100"/>
      <c r="T1" s="100"/>
      <c r="U1" s="100"/>
    </row>
    <row r="2" spans="1:27" s="38" customFormat="1" x14ac:dyDescent="0.55000000000000004">
      <c r="B2" s="39"/>
      <c r="C2" s="39"/>
      <c r="D2" s="39"/>
    </row>
    <row r="3" spans="1:27" s="73" customFormat="1" ht="28.2" x14ac:dyDescent="1.05">
      <c r="A3" s="20" t="str">
        <f ca="1">"FORM B2, "&amp;MID(CELL("filename",A1),FIND("]",CELL("filename",A1))+1,256)</f>
        <v>FORM B2, PV PeGu-O&amp;M</v>
      </c>
      <c r="B3" s="34"/>
      <c r="C3" s="34"/>
      <c r="D3" s="34"/>
      <c r="E3" s="1"/>
      <c r="F3" s="1"/>
      <c r="G3" s="1"/>
      <c r="H3" s="1"/>
      <c r="I3" s="1"/>
      <c r="J3" s="1"/>
      <c r="K3" s="1"/>
      <c r="L3" s="1"/>
      <c r="M3" s="1"/>
      <c r="N3" s="1"/>
    </row>
    <row r="4" spans="1:27" s="73" customFormat="1" ht="20.399999999999999" x14ac:dyDescent="0.75">
      <c r="A4" s="11" t="str">
        <f>'Overview and Signature'!A4</f>
        <v>Ocean Discovery Institute Solar Photovoltaic Project</v>
      </c>
      <c r="B4" s="34"/>
      <c r="C4" s="16"/>
      <c r="D4" s="16"/>
      <c r="F4" s="13"/>
      <c r="G4" s="1"/>
      <c r="H4" s="1"/>
      <c r="I4" s="1"/>
      <c r="J4" s="1"/>
      <c r="K4" s="1"/>
      <c r="L4" s="1"/>
      <c r="M4" s="1"/>
      <c r="N4" s="1"/>
    </row>
    <row r="5" spans="1:27" s="7" customFormat="1" ht="15.6" x14ac:dyDescent="0.6">
      <c r="A5" s="12"/>
      <c r="B5" s="35"/>
      <c r="C5" s="36"/>
      <c r="D5" s="36"/>
      <c r="F5" s="6"/>
      <c r="G5" s="6"/>
      <c r="H5" s="6"/>
      <c r="I5" s="6"/>
      <c r="J5" s="6"/>
      <c r="K5" s="6"/>
      <c r="L5" s="6"/>
      <c r="M5" s="6"/>
      <c r="N5" s="6"/>
      <c r="R5" s="73"/>
      <c r="S5" s="73"/>
      <c r="T5" s="73"/>
      <c r="U5" s="73"/>
      <c r="V5" s="73"/>
    </row>
    <row r="6" spans="1:27" ht="18.3" x14ac:dyDescent="0.7">
      <c r="A6" s="144" t="s">
        <v>160</v>
      </c>
      <c r="C6" s="145">
        <f>'Overview and Signature'!$D$9</f>
        <v>0</v>
      </c>
      <c r="D6" s="145"/>
      <c r="E6" s="145"/>
      <c r="F6" s="145"/>
      <c r="G6" s="104"/>
      <c r="H6" s="104"/>
      <c r="I6" s="104"/>
      <c r="J6" s="104"/>
      <c r="K6" s="104"/>
      <c r="L6" s="104"/>
      <c r="M6" s="104"/>
      <c r="N6" s="104"/>
      <c r="R6" s="73"/>
      <c r="S6" s="73"/>
      <c r="T6" s="73"/>
      <c r="U6" s="73"/>
      <c r="V6" s="73"/>
    </row>
    <row r="7" spans="1:27" s="73" customFormat="1" x14ac:dyDescent="0.55000000000000004">
      <c r="A7" s="83"/>
      <c r="B7" s="146"/>
      <c r="C7" s="146"/>
      <c r="D7" s="146"/>
      <c r="E7" s="83"/>
      <c r="F7" s="83"/>
      <c r="G7" s="84"/>
      <c r="H7" s="84"/>
      <c r="J7" s="85"/>
      <c r="K7" s="83"/>
      <c r="L7" s="83"/>
      <c r="M7" s="83"/>
      <c r="N7" s="83"/>
      <c r="O7" s="83"/>
    </row>
    <row r="8" spans="1:27" s="73" customFormat="1" ht="29.7" x14ac:dyDescent="0.95">
      <c r="A8" s="18" t="s">
        <v>161</v>
      </c>
      <c r="B8" s="19"/>
      <c r="C8" s="19"/>
      <c r="D8" s="19"/>
      <c r="E8" s="19"/>
      <c r="F8" s="19"/>
      <c r="H8" s="19"/>
      <c r="I8" s="19"/>
      <c r="J8" s="83"/>
      <c r="K8" s="84"/>
      <c r="L8" s="84"/>
      <c r="N8" s="85"/>
      <c r="O8" s="85"/>
      <c r="P8" s="85"/>
      <c r="Q8" s="83"/>
      <c r="R8" s="83"/>
      <c r="S8" s="83"/>
      <c r="T8" s="83"/>
      <c r="U8" s="83"/>
      <c r="V8" s="83"/>
      <c r="W8" s="83"/>
      <c r="X8" s="83"/>
      <c r="Y8" s="83"/>
      <c r="Z8" s="83"/>
      <c r="AA8" s="83"/>
    </row>
    <row r="9" spans="1:27" s="73" customFormat="1" ht="20.100000000000001" customHeight="1" x14ac:dyDescent="0.55000000000000004">
      <c r="A9" s="147" t="s">
        <v>154</v>
      </c>
      <c r="B9" s="148"/>
      <c r="C9" s="148"/>
      <c r="D9" s="148"/>
      <c r="E9" s="148"/>
      <c r="F9" s="149"/>
      <c r="G9" s="150"/>
      <c r="H9" s="151"/>
      <c r="I9" s="152"/>
      <c r="J9" s="153"/>
      <c r="K9" s="84"/>
      <c r="L9" s="84"/>
      <c r="N9" s="85"/>
      <c r="O9" s="85"/>
      <c r="P9" s="85"/>
      <c r="Q9" s="83"/>
      <c r="R9" s="83"/>
      <c r="S9" s="83"/>
      <c r="T9" s="83"/>
      <c r="U9" s="83"/>
      <c r="V9" s="83"/>
      <c r="W9" s="83"/>
      <c r="X9" s="83"/>
      <c r="Y9" s="83"/>
      <c r="Z9" s="83"/>
      <c r="AA9" s="83"/>
    </row>
    <row r="10" spans="1:27" s="73" customFormat="1" ht="20.100000000000001" customHeight="1" x14ac:dyDescent="0.55000000000000004">
      <c r="A10" s="147" t="s">
        <v>109</v>
      </c>
      <c r="B10" s="148"/>
      <c r="C10" s="148"/>
      <c r="D10" s="148"/>
      <c r="E10" s="148"/>
      <c r="F10" s="149"/>
      <c r="G10" s="154"/>
      <c r="H10" s="155"/>
      <c r="I10" s="156"/>
      <c r="J10" s="153"/>
      <c r="K10" s="84"/>
      <c r="L10" s="84"/>
      <c r="N10" s="85"/>
      <c r="O10" s="85"/>
      <c r="P10" s="85"/>
      <c r="Q10" s="83"/>
      <c r="R10" s="83"/>
      <c r="S10" s="83"/>
      <c r="T10" s="83"/>
      <c r="U10" s="83"/>
      <c r="V10" s="83"/>
      <c r="W10" s="83"/>
      <c r="X10" s="83"/>
      <c r="Y10" s="83"/>
      <c r="Z10" s="83"/>
      <c r="AA10" s="83"/>
    </row>
    <row r="11" spans="1:27" s="73" customFormat="1" ht="20.100000000000001" customHeight="1" x14ac:dyDescent="0.55000000000000004">
      <c r="A11" s="147" t="s">
        <v>162</v>
      </c>
      <c r="B11" s="148"/>
      <c r="C11" s="148"/>
      <c r="D11" s="148"/>
      <c r="E11" s="148"/>
      <c r="F11" s="149"/>
      <c r="G11" s="157"/>
      <c r="H11" s="155"/>
      <c r="I11" s="156"/>
      <c r="J11" s="153"/>
      <c r="K11" s="84"/>
      <c r="L11" s="84"/>
      <c r="N11" s="85"/>
      <c r="O11" s="85"/>
      <c r="P11" s="85"/>
      <c r="Q11" s="83"/>
      <c r="R11" s="83"/>
      <c r="S11" s="83"/>
      <c r="T11" s="83"/>
      <c r="U11" s="83"/>
      <c r="V11" s="83"/>
      <c r="W11" s="83"/>
      <c r="X11" s="83"/>
      <c r="Y11" s="83"/>
      <c r="Z11" s="83"/>
      <c r="AA11" s="83"/>
    </row>
    <row r="12" spans="1:27" s="73" customFormat="1" ht="20.100000000000001" customHeight="1" x14ac:dyDescent="0.55000000000000004">
      <c r="A12" s="158"/>
      <c r="B12" s="148"/>
      <c r="C12" s="148"/>
      <c r="D12" s="148"/>
      <c r="E12" s="148"/>
      <c r="F12" s="159"/>
      <c r="G12" s="160"/>
      <c r="H12" s="156"/>
      <c r="I12" s="156"/>
      <c r="J12" s="153"/>
      <c r="K12" s="84"/>
      <c r="L12" s="84"/>
      <c r="N12" s="85"/>
      <c r="O12" s="85"/>
      <c r="P12" s="85"/>
      <c r="Q12" s="83"/>
      <c r="R12" s="83"/>
      <c r="S12" s="83"/>
      <c r="T12" s="83"/>
      <c r="U12" s="83"/>
      <c r="V12" s="83"/>
      <c r="W12" s="83"/>
      <c r="X12" s="83"/>
      <c r="Y12" s="83"/>
      <c r="Z12" s="83"/>
      <c r="AA12" s="83"/>
    </row>
    <row r="13" spans="1:27" s="165" customFormat="1" ht="20.100000000000001" customHeight="1" x14ac:dyDescent="0.6">
      <c r="A13" s="161" t="s">
        <v>163</v>
      </c>
      <c r="B13" s="162"/>
      <c r="C13" s="162"/>
      <c r="D13" s="162"/>
      <c r="E13" s="162"/>
      <c r="F13" s="163"/>
      <c r="G13" s="164" t="s">
        <v>164</v>
      </c>
    </row>
    <row r="14" spans="1:27" s="73" customFormat="1" ht="20.100000000000001" customHeight="1" x14ac:dyDescent="0.55000000000000004">
      <c r="A14" s="147" t="s">
        <v>165</v>
      </c>
      <c r="B14" s="148"/>
      <c r="C14" s="148"/>
      <c r="D14" s="148"/>
      <c r="E14" s="148"/>
      <c r="F14" s="149"/>
      <c r="G14" s="166"/>
    </row>
    <row r="15" spans="1:27" s="73" customFormat="1" ht="20.100000000000001" customHeight="1" x14ac:dyDescent="0.55000000000000004">
      <c r="A15" s="147" t="s">
        <v>157</v>
      </c>
      <c r="B15" s="148"/>
      <c r="C15" s="148"/>
      <c r="D15" s="148"/>
      <c r="E15" s="148"/>
      <c r="F15" s="149"/>
      <c r="G15" s="167"/>
      <c r="H15" s="152"/>
      <c r="I15" s="152"/>
      <c r="J15" s="168"/>
    </row>
    <row r="16" spans="1:27" s="73" customFormat="1" ht="20.100000000000001" customHeight="1" x14ac:dyDescent="0.55000000000000004">
      <c r="A16" s="147" t="s">
        <v>166</v>
      </c>
      <c r="B16" s="148"/>
      <c r="C16" s="148"/>
      <c r="D16" s="148"/>
      <c r="E16" s="148"/>
      <c r="F16" s="149"/>
      <c r="G16" s="157"/>
      <c r="H16" s="168"/>
      <c r="I16" s="168"/>
      <c r="J16" s="168"/>
    </row>
    <row r="17" spans="1:10" s="73" customFormat="1" ht="20.100000000000001" customHeight="1" x14ac:dyDescent="0.55000000000000004">
      <c r="A17" s="158"/>
      <c r="B17" s="148"/>
      <c r="C17" s="148"/>
      <c r="D17" s="148"/>
      <c r="E17" s="148"/>
      <c r="F17" s="159"/>
      <c r="G17" s="169"/>
      <c r="H17" s="170"/>
      <c r="I17" s="170"/>
      <c r="J17" s="170"/>
    </row>
    <row r="18" spans="1:10" s="165" customFormat="1" ht="20.100000000000001" customHeight="1" x14ac:dyDescent="0.6">
      <c r="A18" s="161" t="s">
        <v>152</v>
      </c>
      <c r="B18" s="162"/>
      <c r="C18" s="162"/>
      <c r="D18" s="162"/>
      <c r="E18" s="162"/>
      <c r="F18" s="163"/>
      <c r="G18" s="164" t="s">
        <v>164</v>
      </c>
    </row>
    <row r="19" spans="1:10" ht="20.100000000000001" customHeight="1" x14ac:dyDescent="0.55000000000000004">
      <c r="A19" s="147" t="s">
        <v>167</v>
      </c>
      <c r="B19" s="148"/>
      <c r="C19" s="148"/>
      <c r="D19" s="148"/>
      <c r="E19" s="148"/>
      <c r="F19" s="149"/>
      <c r="G19" s="166"/>
    </row>
    <row r="20" spans="1:10" ht="20.100000000000001" customHeight="1" x14ac:dyDescent="0.55000000000000004">
      <c r="A20" s="147" t="s">
        <v>108</v>
      </c>
      <c r="B20" s="148"/>
      <c r="C20" s="148"/>
      <c r="D20" s="148"/>
      <c r="E20" s="148"/>
      <c r="F20" s="149"/>
      <c r="G20" s="167"/>
      <c r="H20" s="152"/>
      <c r="I20" s="152"/>
      <c r="J20" s="168"/>
    </row>
    <row r="21" spans="1:10" ht="20.100000000000001" customHeight="1" x14ac:dyDescent="0.55000000000000004">
      <c r="A21" s="147" t="s">
        <v>107</v>
      </c>
      <c r="B21" s="148"/>
      <c r="C21" s="148"/>
      <c r="D21" s="148"/>
      <c r="E21" s="148"/>
      <c r="F21" s="149"/>
      <c r="G21" s="157"/>
      <c r="H21" s="168"/>
      <c r="I21" s="168"/>
      <c r="J21" s="168"/>
    </row>
    <row r="22" spans="1:10" s="73" customFormat="1" x14ac:dyDescent="0.55000000000000004">
      <c r="A22" s="83"/>
      <c r="B22" s="83"/>
      <c r="C22" s="83"/>
      <c r="D22" s="83"/>
      <c r="E22" s="83"/>
      <c r="F22" s="83"/>
      <c r="G22" s="83"/>
    </row>
    <row r="23" spans="1:10" x14ac:dyDescent="0.55000000000000004">
      <c r="A23" s="83"/>
      <c r="B23" s="83"/>
      <c r="C23" s="83"/>
      <c r="D23" s="83"/>
      <c r="E23" s="83"/>
      <c r="F23" s="84"/>
      <c r="G23" s="84"/>
      <c r="H23" s="73"/>
      <c r="I23" s="85"/>
      <c r="J23" s="85"/>
    </row>
    <row r="24" spans="1:10" s="175" customFormat="1" ht="25.8" x14ac:dyDescent="0.95">
      <c r="A24" s="171" t="s">
        <v>168</v>
      </c>
      <c r="B24" s="172"/>
      <c r="C24" s="172"/>
      <c r="D24" s="172"/>
      <c r="E24" s="173"/>
      <c r="F24" s="174"/>
    </row>
    <row r="25" spans="1:10" x14ac:dyDescent="0.55000000000000004">
      <c r="A25" s="176" t="s">
        <v>1</v>
      </c>
      <c r="B25" s="176" t="s">
        <v>164</v>
      </c>
      <c r="C25" s="86"/>
      <c r="D25" s="86"/>
    </row>
    <row r="26" spans="1:10" x14ac:dyDescent="0.55000000000000004">
      <c r="A26" s="178">
        <v>1</v>
      </c>
      <c r="B26" s="179" t="str">
        <f>IF($A26&lt;=$G$16,G$14*POWER(1+$G$15,$A26-1),"")</f>
        <v/>
      </c>
      <c r="C26" s="86"/>
      <c r="D26" s="86"/>
    </row>
    <row r="27" spans="1:10" x14ac:dyDescent="0.55000000000000004">
      <c r="A27" s="178">
        <f t="shared" ref="A27:A50" si="0">A26+1</f>
        <v>2</v>
      </c>
      <c r="B27" s="179" t="str">
        <f t="shared" ref="B27:B50" si="1">IF($A27&lt;=$G$16,G$14*POWER(1+$G$15,$A27-1),"")</f>
        <v/>
      </c>
      <c r="C27" s="86"/>
      <c r="D27" s="86"/>
    </row>
    <row r="28" spans="1:10" x14ac:dyDescent="0.55000000000000004">
      <c r="A28" s="178">
        <f t="shared" si="0"/>
        <v>3</v>
      </c>
      <c r="B28" s="179" t="str">
        <f t="shared" si="1"/>
        <v/>
      </c>
      <c r="C28" s="86"/>
      <c r="D28" s="86"/>
    </row>
    <row r="29" spans="1:10" x14ac:dyDescent="0.55000000000000004">
      <c r="A29" s="178">
        <f t="shared" si="0"/>
        <v>4</v>
      </c>
      <c r="B29" s="179" t="str">
        <f t="shared" si="1"/>
        <v/>
      </c>
      <c r="C29" s="86"/>
      <c r="D29" s="86"/>
    </row>
    <row r="30" spans="1:10" x14ac:dyDescent="0.55000000000000004">
      <c r="A30" s="178">
        <f t="shared" si="0"/>
        <v>5</v>
      </c>
      <c r="B30" s="179" t="str">
        <f t="shared" si="1"/>
        <v/>
      </c>
      <c r="C30" s="86"/>
      <c r="D30" s="86"/>
    </row>
    <row r="31" spans="1:10" x14ac:dyDescent="0.55000000000000004">
      <c r="A31" s="178">
        <f t="shared" si="0"/>
        <v>6</v>
      </c>
      <c r="B31" s="179" t="str">
        <f t="shared" si="1"/>
        <v/>
      </c>
      <c r="C31" s="86"/>
      <c r="D31" s="86"/>
    </row>
    <row r="32" spans="1:10" x14ac:dyDescent="0.55000000000000004">
      <c r="A32" s="178">
        <f t="shared" si="0"/>
        <v>7</v>
      </c>
      <c r="B32" s="179" t="str">
        <f t="shared" si="1"/>
        <v/>
      </c>
      <c r="C32" s="86"/>
      <c r="D32" s="86"/>
    </row>
    <row r="33" spans="1:4" x14ac:dyDescent="0.55000000000000004">
      <c r="A33" s="178">
        <f t="shared" si="0"/>
        <v>8</v>
      </c>
      <c r="B33" s="179" t="str">
        <f t="shared" si="1"/>
        <v/>
      </c>
      <c r="C33" s="86"/>
      <c r="D33" s="86"/>
    </row>
    <row r="34" spans="1:4" x14ac:dyDescent="0.55000000000000004">
      <c r="A34" s="178">
        <f t="shared" si="0"/>
        <v>9</v>
      </c>
      <c r="B34" s="179" t="str">
        <f t="shared" si="1"/>
        <v/>
      </c>
      <c r="C34" s="86"/>
      <c r="D34" s="86"/>
    </row>
    <row r="35" spans="1:4" x14ac:dyDescent="0.55000000000000004">
      <c r="A35" s="178">
        <f t="shared" si="0"/>
        <v>10</v>
      </c>
      <c r="B35" s="179" t="str">
        <f t="shared" si="1"/>
        <v/>
      </c>
      <c r="C35" s="86"/>
      <c r="D35" s="86"/>
    </row>
    <row r="36" spans="1:4" x14ac:dyDescent="0.55000000000000004">
      <c r="A36" s="178">
        <f t="shared" si="0"/>
        <v>11</v>
      </c>
      <c r="B36" s="179" t="str">
        <f t="shared" si="1"/>
        <v/>
      </c>
      <c r="C36" s="86"/>
      <c r="D36" s="86"/>
    </row>
    <row r="37" spans="1:4" x14ac:dyDescent="0.55000000000000004">
      <c r="A37" s="178">
        <f t="shared" si="0"/>
        <v>12</v>
      </c>
      <c r="B37" s="179" t="str">
        <f t="shared" si="1"/>
        <v/>
      </c>
      <c r="C37" s="86"/>
      <c r="D37" s="86"/>
    </row>
    <row r="38" spans="1:4" x14ac:dyDescent="0.55000000000000004">
      <c r="A38" s="178">
        <f t="shared" si="0"/>
        <v>13</v>
      </c>
      <c r="B38" s="179" t="str">
        <f t="shared" si="1"/>
        <v/>
      </c>
      <c r="C38" s="86"/>
      <c r="D38" s="86"/>
    </row>
    <row r="39" spans="1:4" x14ac:dyDescent="0.55000000000000004">
      <c r="A39" s="178">
        <f t="shared" si="0"/>
        <v>14</v>
      </c>
      <c r="B39" s="179" t="str">
        <f t="shared" si="1"/>
        <v/>
      </c>
      <c r="C39" s="86"/>
      <c r="D39" s="86"/>
    </row>
    <row r="40" spans="1:4" x14ac:dyDescent="0.55000000000000004">
      <c r="A40" s="178">
        <f t="shared" si="0"/>
        <v>15</v>
      </c>
      <c r="B40" s="179" t="str">
        <f t="shared" si="1"/>
        <v/>
      </c>
      <c r="C40" s="86"/>
      <c r="D40" s="86"/>
    </row>
    <row r="41" spans="1:4" x14ac:dyDescent="0.55000000000000004">
      <c r="A41" s="178">
        <f t="shared" si="0"/>
        <v>16</v>
      </c>
      <c r="B41" s="179" t="str">
        <f t="shared" si="1"/>
        <v/>
      </c>
      <c r="C41" s="86"/>
      <c r="D41" s="86"/>
    </row>
    <row r="42" spans="1:4" x14ac:dyDescent="0.55000000000000004">
      <c r="A42" s="178">
        <f t="shared" si="0"/>
        <v>17</v>
      </c>
      <c r="B42" s="179" t="str">
        <f t="shared" si="1"/>
        <v/>
      </c>
      <c r="C42" s="86"/>
      <c r="D42" s="86"/>
    </row>
    <row r="43" spans="1:4" x14ac:dyDescent="0.55000000000000004">
      <c r="A43" s="178">
        <f t="shared" si="0"/>
        <v>18</v>
      </c>
      <c r="B43" s="179" t="str">
        <f t="shared" si="1"/>
        <v/>
      </c>
      <c r="C43" s="86"/>
      <c r="D43" s="86"/>
    </row>
    <row r="44" spans="1:4" x14ac:dyDescent="0.55000000000000004">
      <c r="A44" s="178">
        <f t="shared" si="0"/>
        <v>19</v>
      </c>
      <c r="B44" s="179" t="str">
        <f t="shared" si="1"/>
        <v/>
      </c>
      <c r="C44" s="86"/>
      <c r="D44" s="86"/>
    </row>
    <row r="45" spans="1:4" x14ac:dyDescent="0.55000000000000004">
      <c r="A45" s="178">
        <f t="shared" si="0"/>
        <v>20</v>
      </c>
      <c r="B45" s="179" t="str">
        <f t="shared" si="1"/>
        <v/>
      </c>
      <c r="C45" s="86"/>
      <c r="D45" s="86"/>
    </row>
    <row r="46" spans="1:4" ht="14.85" customHeight="1" x14ac:dyDescent="0.55000000000000004">
      <c r="A46" s="178">
        <f t="shared" si="0"/>
        <v>21</v>
      </c>
      <c r="B46" s="179" t="str">
        <f t="shared" si="1"/>
        <v/>
      </c>
      <c r="C46" s="86"/>
      <c r="D46" s="86"/>
    </row>
    <row r="47" spans="1:4" x14ac:dyDescent="0.55000000000000004">
      <c r="A47" s="178">
        <f t="shared" si="0"/>
        <v>22</v>
      </c>
      <c r="B47" s="179" t="str">
        <f t="shared" si="1"/>
        <v/>
      </c>
      <c r="C47" s="86"/>
      <c r="D47" s="86"/>
    </row>
    <row r="48" spans="1:4" x14ac:dyDescent="0.55000000000000004">
      <c r="A48" s="178">
        <f t="shared" si="0"/>
        <v>23</v>
      </c>
      <c r="B48" s="179" t="str">
        <f t="shared" si="1"/>
        <v/>
      </c>
      <c r="C48" s="86"/>
      <c r="D48" s="86"/>
    </row>
    <row r="49" spans="1:5" x14ac:dyDescent="0.55000000000000004">
      <c r="A49" s="178">
        <f t="shared" si="0"/>
        <v>24</v>
      </c>
      <c r="B49" s="179" t="str">
        <f t="shared" si="1"/>
        <v/>
      </c>
      <c r="C49" s="86"/>
      <c r="D49" s="86"/>
    </row>
    <row r="50" spans="1:5" x14ac:dyDescent="0.55000000000000004">
      <c r="A50" s="180">
        <f t="shared" si="0"/>
        <v>25</v>
      </c>
      <c r="B50" s="181" t="str">
        <f t="shared" si="1"/>
        <v/>
      </c>
      <c r="C50" s="86"/>
      <c r="D50" s="86"/>
    </row>
    <row r="51" spans="1:5" x14ac:dyDescent="0.55000000000000004">
      <c r="A51" s="182" t="s">
        <v>150</v>
      </c>
      <c r="B51" s="183">
        <f t="shared" ref="B51" si="2">SUM(B26:B50)</f>
        <v>0</v>
      </c>
      <c r="C51" s="86"/>
      <c r="D51" s="86"/>
    </row>
    <row r="52" spans="1:5" x14ac:dyDescent="0.55000000000000004">
      <c r="A52" s="168"/>
      <c r="B52" s="184"/>
      <c r="C52" s="184"/>
      <c r="D52" s="184"/>
      <c r="E52" s="168"/>
    </row>
    <row r="53" spans="1:5" x14ac:dyDescent="0.55000000000000004">
      <c r="B53" s="86"/>
      <c r="C53" s="86"/>
      <c r="D53" s="86"/>
    </row>
    <row r="54" spans="1:5" ht="25.8" x14ac:dyDescent="0.55000000000000004">
      <c r="A54" s="171" t="s">
        <v>169</v>
      </c>
      <c r="B54" s="172"/>
      <c r="C54" s="172"/>
      <c r="D54" s="172"/>
      <c r="E54" s="173"/>
    </row>
    <row r="55" spans="1:5" x14ac:dyDescent="0.55000000000000004">
      <c r="A55" s="176" t="s">
        <v>1</v>
      </c>
      <c r="B55" s="177" t="s">
        <v>164</v>
      </c>
      <c r="C55" s="86"/>
      <c r="D55" s="86"/>
    </row>
    <row r="56" spans="1:5" x14ac:dyDescent="0.55000000000000004">
      <c r="A56" s="178">
        <v>1</v>
      </c>
      <c r="B56" s="179" t="str">
        <f t="shared" ref="B56:B80" si="3">IF($A56&lt;=$G$21,G$19*POWER(1+$G$20,$A56-1),"")</f>
        <v/>
      </c>
      <c r="C56" s="86"/>
      <c r="D56" s="86"/>
    </row>
    <row r="57" spans="1:5" x14ac:dyDescent="0.55000000000000004">
      <c r="A57" s="178">
        <f t="shared" ref="A57:A80" si="4">A56+1</f>
        <v>2</v>
      </c>
      <c r="B57" s="179" t="str">
        <f t="shared" si="3"/>
        <v/>
      </c>
      <c r="C57" s="86"/>
      <c r="D57" s="86"/>
    </row>
    <row r="58" spans="1:5" x14ac:dyDescent="0.55000000000000004">
      <c r="A58" s="178">
        <f t="shared" si="4"/>
        <v>3</v>
      </c>
      <c r="B58" s="179" t="str">
        <f t="shared" si="3"/>
        <v/>
      </c>
      <c r="C58" s="86"/>
      <c r="D58" s="86"/>
    </row>
    <row r="59" spans="1:5" x14ac:dyDescent="0.55000000000000004">
      <c r="A59" s="178">
        <f t="shared" si="4"/>
        <v>4</v>
      </c>
      <c r="B59" s="179" t="str">
        <f t="shared" si="3"/>
        <v/>
      </c>
      <c r="C59" s="86"/>
      <c r="D59" s="86"/>
    </row>
    <row r="60" spans="1:5" x14ac:dyDescent="0.55000000000000004">
      <c r="A60" s="178">
        <f t="shared" si="4"/>
        <v>5</v>
      </c>
      <c r="B60" s="179" t="str">
        <f t="shared" si="3"/>
        <v/>
      </c>
      <c r="C60" s="86"/>
      <c r="D60" s="86"/>
    </row>
    <row r="61" spans="1:5" x14ac:dyDescent="0.55000000000000004">
      <c r="A61" s="178">
        <f t="shared" si="4"/>
        <v>6</v>
      </c>
      <c r="B61" s="179" t="str">
        <f t="shared" si="3"/>
        <v/>
      </c>
      <c r="C61" s="86"/>
      <c r="D61" s="86"/>
    </row>
    <row r="62" spans="1:5" x14ac:dyDescent="0.55000000000000004">
      <c r="A62" s="178">
        <f t="shared" si="4"/>
        <v>7</v>
      </c>
      <c r="B62" s="179" t="str">
        <f t="shared" si="3"/>
        <v/>
      </c>
      <c r="C62" s="86"/>
      <c r="D62" s="86"/>
    </row>
    <row r="63" spans="1:5" x14ac:dyDescent="0.55000000000000004">
      <c r="A63" s="178">
        <f t="shared" si="4"/>
        <v>8</v>
      </c>
      <c r="B63" s="179" t="str">
        <f t="shared" si="3"/>
        <v/>
      </c>
      <c r="C63" s="86"/>
      <c r="D63" s="86"/>
    </row>
    <row r="64" spans="1:5" x14ac:dyDescent="0.55000000000000004">
      <c r="A64" s="178">
        <f t="shared" si="4"/>
        <v>9</v>
      </c>
      <c r="B64" s="179" t="str">
        <f t="shared" si="3"/>
        <v/>
      </c>
      <c r="C64" s="86"/>
      <c r="D64" s="86"/>
    </row>
    <row r="65" spans="1:4" x14ac:dyDescent="0.55000000000000004">
      <c r="A65" s="178">
        <f t="shared" si="4"/>
        <v>10</v>
      </c>
      <c r="B65" s="179" t="str">
        <f t="shared" si="3"/>
        <v/>
      </c>
      <c r="C65" s="86"/>
      <c r="D65" s="86"/>
    </row>
    <row r="66" spans="1:4" x14ac:dyDescent="0.55000000000000004">
      <c r="A66" s="178">
        <f t="shared" si="4"/>
        <v>11</v>
      </c>
      <c r="B66" s="179" t="str">
        <f t="shared" si="3"/>
        <v/>
      </c>
      <c r="C66" s="86"/>
      <c r="D66" s="86"/>
    </row>
    <row r="67" spans="1:4" x14ac:dyDescent="0.55000000000000004">
      <c r="A67" s="178">
        <f t="shared" si="4"/>
        <v>12</v>
      </c>
      <c r="B67" s="179" t="str">
        <f t="shared" si="3"/>
        <v/>
      </c>
      <c r="C67" s="86"/>
      <c r="D67" s="86"/>
    </row>
    <row r="68" spans="1:4" x14ac:dyDescent="0.55000000000000004">
      <c r="A68" s="178">
        <f t="shared" si="4"/>
        <v>13</v>
      </c>
      <c r="B68" s="179" t="str">
        <f t="shared" si="3"/>
        <v/>
      </c>
      <c r="C68" s="86"/>
      <c r="D68" s="86"/>
    </row>
    <row r="69" spans="1:4" x14ac:dyDescent="0.55000000000000004">
      <c r="A69" s="178">
        <f t="shared" si="4"/>
        <v>14</v>
      </c>
      <c r="B69" s="179" t="str">
        <f t="shared" si="3"/>
        <v/>
      </c>
      <c r="C69" s="86"/>
      <c r="D69" s="86"/>
    </row>
    <row r="70" spans="1:4" x14ac:dyDescent="0.55000000000000004">
      <c r="A70" s="178">
        <f t="shared" si="4"/>
        <v>15</v>
      </c>
      <c r="B70" s="179" t="str">
        <f t="shared" si="3"/>
        <v/>
      </c>
      <c r="C70" s="86"/>
      <c r="D70" s="86"/>
    </row>
    <row r="71" spans="1:4" x14ac:dyDescent="0.55000000000000004">
      <c r="A71" s="178">
        <f t="shared" si="4"/>
        <v>16</v>
      </c>
      <c r="B71" s="179" t="str">
        <f t="shared" si="3"/>
        <v/>
      </c>
      <c r="C71" s="86"/>
      <c r="D71" s="86"/>
    </row>
    <row r="72" spans="1:4" x14ac:dyDescent="0.55000000000000004">
      <c r="A72" s="178">
        <f t="shared" si="4"/>
        <v>17</v>
      </c>
      <c r="B72" s="179" t="str">
        <f t="shared" si="3"/>
        <v/>
      </c>
      <c r="C72" s="86"/>
      <c r="D72" s="86"/>
    </row>
    <row r="73" spans="1:4" x14ac:dyDescent="0.55000000000000004">
      <c r="A73" s="178">
        <f t="shared" si="4"/>
        <v>18</v>
      </c>
      <c r="B73" s="179" t="str">
        <f t="shared" si="3"/>
        <v/>
      </c>
      <c r="C73" s="86"/>
      <c r="D73" s="86"/>
    </row>
    <row r="74" spans="1:4" x14ac:dyDescent="0.55000000000000004">
      <c r="A74" s="178">
        <f t="shared" si="4"/>
        <v>19</v>
      </c>
      <c r="B74" s="179" t="str">
        <f t="shared" si="3"/>
        <v/>
      </c>
      <c r="C74" s="86"/>
      <c r="D74" s="86"/>
    </row>
    <row r="75" spans="1:4" x14ac:dyDescent="0.55000000000000004">
      <c r="A75" s="178">
        <f t="shared" si="4"/>
        <v>20</v>
      </c>
      <c r="B75" s="179" t="str">
        <f t="shared" si="3"/>
        <v/>
      </c>
      <c r="C75" s="86"/>
      <c r="D75" s="86"/>
    </row>
    <row r="76" spans="1:4" x14ac:dyDescent="0.55000000000000004">
      <c r="A76" s="178">
        <f t="shared" si="4"/>
        <v>21</v>
      </c>
      <c r="B76" s="179" t="str">
        <f t="shared" si="3"/>
        <v/>
      </c>
      <c r="C76" s="86"/>
      <c r="D76" s="86"/>
    </row>
    <row r="77" spans="1:4" x14ac:dyDescent="0.55000000000000004">
      <c r="A77" s="178">
        <f t="shared" si="4"/>
        <v>22</v>
      </c>
      <c r="B77" s="179" t="str">
        <f t="shared" si="3"/>
        <v/>
      </c>
      <c r="C77" s="86"/>
      <c r="D77" s="86"/>
    </row>
    <row r="78" spans="1:4" x14ac:dyDescent="0.55000000000000004">
      <c r="A78" s="178">
        <f t="shared" si="4"/>
        <v>23</v>
      </c>
      <c r="B78" s="179" t="str">
        <f t="shared" si="3"/>
        <v/>
      </c>
      <c r="C78" s="86"/>
      <c r="D78" s="86"/>
    </row>
    <row r="79" spans="1:4" x14ac:dyDescent="0.55000000000000004">
      <c r="A79" s="178">
        <f t="shared" si="4"/>
        <v>24</v>
      </c>
      <c r="B79" s="179" t="str">
        <f t="shared" si="3"/>
        <v/>
      </c>
      <c r="C79" s="86"/>
      <c r="D79" s="86"/>
    </row>
    <row r="80" spans="1:4" x14ac:dyDescent="0.55000000000000004">
      <c r="A80" s="180">
        <f t="shared" si="4"/>
        <v>25</v>
      </c>
      <c r="B80" s="181" t="str">
        <f t="shared" si="3"/>
        <v/>
      </c>
      <c r="C80" s="86"/>
      <c r="D80" s="86"/>
    </row>
    <row r="81" spans="1:4" x14ac:dyDescent="0.55000000000000004">
      <c r="A81" s="182" t="s">
        <v>150</v>
      </c>
      <c r="B81" s="183">
        <f t="shared" ref="B81" si="5">SUM(B56:B80)</f>
        <v>0</v>
      </c>
      <c r="C81" s="86"/>
      <c r="D81" s="86"/>
    </row>
  </sheetData>
  <sheetProtection algorithmName="SHA-512" hashValue="y4q4t5FYd1g0Y082ZqLOMQzembXAbA+b91oTCtU0d4uPRhRtIjJp06iAXRbT7SFxgX4VlialHsplxyEh6g3vVA==" saltValue="utxvvl1eqzYI9vWsYk1qfA==" spinCount="100000" sheet="1" objects="1" scenarios="1"/>
  <mergeCells count="1">
    <mergeCell ref="A1:J1"/>
  </mergeCells>
  <dataValidations count="6">
    <dataValidation type="whole" error="PeGu duration must be 20-25 years." sqref="G21" xr:uid="{D06ACE93-88CC-483F-B380-5B69D1E9924D}">
      <formula1>10</formula1>
      <formula2>30</formula2>
    </dataValidation>
    <dataValidation type="whole" allowBlank="1" showInputMessage="1" showErrorMessage="1" error="PeGu duration must be 10-25 years." sqref="G12" xr:uid="{9C10FEB4-9501-464E-9326-57FD29CA8AA0}">
      <formula1>1</formula1>
      <formula2>5</formula2>
    </dataValidation>
    <dataValidation allowBlank="1" showInputMessage="1" showErrorMessage="1" errorTitle="Minimum Production Guarantee" error="Production Guarantee must be a minimum of 90% of Expected Production." sqref="B55 B25 G15" xr:uid="{D3BEF196-7A75-4CA3-8D30-E00412043759}"/>
    <dataValidation type="whole" allowBlank="1" showInputMessage="1" showErrorMessage="1" error="PeGu duration must be 10-25 years." sqref="G16" xr:uid="{B299A869-FBD0-4EE6-84E5-A1135E6CA20F}">
      <formula1>10</formula1>
      <formula2>25</formula2>
    </dataValidation>
    <dataValidation type="decimal" allowBlank="1" showInputMessage="1" showErrorMessage="1" errorTitle="Minimum Production Guarantee" error="Production Guarantee must be a minimum of 90% of Expected Production." sqref="H15:I17 H10:I12 G10 G13" xr:uid="{9B0562E9-7F33-4994-A04D-557AF1DAE80E}">
      <formula1>0.9</formula1>
      <formula2>1</formula2>
    </dataValidation>
    <dataValidation type="decimal" allowBlank="1" showErrorMessage="1" errorTitle="Maximum Degradation" error="Annual output degradation cannot exceed 1.0%" sqref="G9:I9" xr:uid="{90274816-B8C9-4F59-AB85-981488E14C13}">
      <formula1>0</formula1>
      <formula2>0.01</formula2>
    </dataValidation>
  </dataValidations>
  <pageMargins left="0.75" right="0.5" top="0.5" bottom="0.75" header="0.3" footer="0.3"/>
  <pageSetup scale="67" fitToHeight="2" orientation="portrait" horizontalDpi="300" verticalDpi="300" r:id="rId1"/>
  <headerFooter scaleWithDoc="0">
    <oddFooter>&amp;L&amp;9&amp;K000000&amp;F&amp;R&amp;9&amp;K000000&amp;A | &amp;P</oddFooter>
  </headerFooter>
  <rowBreaks count="1" manualBreakCount="1">
    <brk id="5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rgb="FFFFFF99"/>
  </sheetPr>
  <dimension ref="A1:Z58"/>
  <sheetViews>
    <sheetView zoomScaleNormal="100" zoomScalePageLayoutView="70" workbookViewId="0">
      <selection sqref="A1:Z1"/>
    </sheetView>
  </sheetViews>
  <sheetFormatPr defaultColWidth="8.7265625" defaultRowHeight="15.6" x14ac:dyDescent="0.6"/>
  <cols>
    <col min="1" max="1" width="13" style="21" customWidth="1"/>
    <col min="2" max="2" width="25.1796875" style="21" customWidth="1"/>
    <col min="3" max="3" width="19.1796875" style="21" customWidth="1"/>
    <col min="4" max="4" width="19.08984375" style="21" customWidth="1"/>
    <col min="5" max="6" width="20.1796875" style="21" customWidth="1"/>
    <col min="7" max="7" width="15.1796875" style="21" customWidth="1"/>
    <col min="8" max="16384" width="8.7265625" style="21"/>
  </cols>
  <sheetData>
    <row r="1" spans="1:26" s="14" customFormat="1" ht="91.5" customHeight="1" x14ac:dyDescent="0.55000000000000004">
      <c r="A1" s="251" t="s">
        <v>144</v>
      </c>
      <c r="B1" s="251"/>
      <c r="C1" s="251"/>
      <c r="D1" s="251"/>
      <c r="E1" s="251"/>
      <c r="F1" s="251"/>
      <c r="G1" s="251"/>
      <c r="H1" s="251"/>
      <c r="I1" s="251"/>
      <c r="J1" s="251"/>
      <c r="K1" s="251"/>
      <c r="L1" s="251"/>
      <c r="M1" s="251"/>
      <c r="N1" s="251"/>
      <c r="O1" s="251"/>
      <c r="P1" s="251"/>
      <c r="Q1" s="251"/>
      <c r="R1" s="251"/>
      <c r="S1" s="251"/>
      <c r="T1" s="251"/>
      <c r="U1" s="251"/>
      <c r="V1" s="251"/>
      <c r="W1" s="251"/>
      <c r="X1" s="251"/>
      <c r="Y1" s="251"/>
      <c r="Z1" s="251"/>
    </row>
    <row r="2" spans="1:26" s="17" customFormat="1" ht="12.3" x14ac:dyDescent="0.4"/>
    <row r="3" spans="1:26" ht="28.2" x14ac:dyDescent="1.05">
      <c r="A3" s="20" t="str">
        <f ca="1">"FORM B2, "&amp;MID(CELL("filename",A1),FIND("]",CELL("filename",A1))+1,256)</f>
        <v>FORM B2, Overview and Signature</v>
      </c>
    </row>
    <row r="4" spans="1:26" s="2" customFormat="1" ht="20.399999999999999" x14ac:dyDescent="0.75">
      <c r="A4" s="308" t="s">
        <v>184</v>
      </c>
      <c r="B4" s="308"/>
      <c r="C4" s="308"/>
      <c r="E4" s="13"/>
      <c r="F4" s="1"/>
      <c r="G4" s="1"/>
      <c r="H4" s="1"/>
      <c r="I4" s="1"/>
      <c r="J4" s="1"/>
      <c r="K4" s="1"/>
      <c r="L4" s="1"/>
      <c r="M4" s="1"/>
      <c r="Q4" s="9"/>
      <c r="R4" s="9"/>
      <c r="S4" s="9"/>
      <c r="T4" s="9"/>
      <c r="U4" s="9"/>
    </row>
    <row r="5" spans="1:26" s="2" customFormat="1" ht="20.399999999999999" x14ac:dyDescent="0.75">
      <c r="A5" s="196"/>
      <c r="B5" s="196"/>
      <c r="C5" s="196"/>
      <c r="E5" s="13"/>
      <c r="F5" s="1"/>
      <c r="G5" s="1"/>
      <c r="H5" s="1"/>
      <c r="I5" s="1"/>
      <c r="J5" s="1"/>
      <c r="K5" s="1"/>
      <c r="L5" s="1"/>
      <c r="M5" s="1"/>
      <c r="Q5" s="9"/>
      <c r="R5" s="9"/>
      <c r="S5" s="9"/>
      <c r="T5" s="9"/>
      <c r="U5" s="9"/>
    </row>
    <row r="7" spans="1:26" x14ac:dyDescent="0.6">
      <c r="A7" s="130" t="s">
        <v>183</v>
      </c>
    </row>
    <row r="9" spans="1:26" s="38" customFormat="1" ht="30.6" x14ac:dyDescent="1.1000000000000001">
      <c r="A9" s="41" t="s">
        <v>55</v>
      </c>
      <c r="D9" s="244"/>
      <c r="E9" s="244"/>
      <c r="F9" s="244"/>
    </row>
    <row r="10" spans="1:26" s="38" customFormat="1" ht="85.5" customHeight="1" x14ac:dyDescent="0.55000000000000004">
      <c r="A10" s="312" t="s">
        <v>182</v>
      </c>
      <c r="B10" s="312"/>
      <c r="C10" s="312"/>
      <c r="D10" s="312"/>
      <c r="E10" s="312"/>
      <c r="F10" s="312"/>
      <c r="G10" s="76"/>
    </row>
    <row r="11" spans="1:26" s="38" customFormat="1" ht="26.1" customHeight="1" x14ac:dyDescent="0.55000000000000004">
      <c r="A11" s="185" t="s">
        <v>151</v>
      </c>
      <c r="B11" s="186"/>
      <c r="C11" s="186"/>
      <c r="D11" s="186"/>
      <c r="E11" s="186"/>
      <c r="F11" s="186"/>
      <c r="G11" s="186"/>
    </row>
    <row r="12" spans="1:26" s="38" customFormat="1" ht="16.2" customHeight="1" thickBot="1" x14ac:dyDescent="0.6">
      <c r="A12" s="131"/>
      <c r="B12" s="197"/>
      <c r="C12" s="197"/>
      <c r="D12" s="197"/>
      <c r="E12" s="197"/>
      <c r="F12" s="197"/>
      <c r="G12" s="197"/>
    </row>
    <row r="13" spans="1:26" s="38" customFormat="1" ht="38.1" customHeight="1" thickBot="1" x14ac:dyDescent="0.6">
      <c r="A13" s="239" t="s">
        <v>59</v>
      </c>
      <c r="B13" s="240" t="s">
        <v>57</v>
      </c>
      <c r="C13" s="241" t="s">
        <v>179</v>
      </c>
      <c r="D13" s="197"/>
      <c r="E13" s="197"/>
      <c r="F13" s="197"/>
    </row>
    <row r="14" spans="1:26" s="38" customFormat="1" ht="16.2" customHeight="1" thickBot="1" x14ac:dyDescent="0.6">
      <c r="A14" s="75">
        <v>1</v>
      </c>
      <c r="B14" s="75" t="str">
        <f t="shared" ref="B14:B17" si="0">VLOOKUP($A14,Site_Data_Table,MATCH(B$13,Site_Data_Column_Names,0),FALSE)</f>
        <v>Living Lab Building</v>
      </c>
      <c r="C14" s="201">
        <f>'Cash Purchase Proposal'!$E$33</f>
        <v>0</v>
      </c>
      <c r="D14" s="197"/>
      <c r="E14" s="197"/>
      <c r="F14" s="197"/>
    </row>
    <row r="15" spans="1:26" s="38" customFormat="1" ht="16.2" hidden="1" customHeight="1" x14ac:dyDescent="0.55000000000000004">
      <c r="A15" s="74">
        <v>5</v>
      </c>
      <c r="B15" s="74">
        <f t="shared" si="0"/>
        <v>0</v>
      </c>
      <c r="C15" s="128" t="e">
        <f>'Cash Purchase Proposal'!#REF!</f>
        <v>#REF!</v>
      </c>
      <c r="D15" s="197"/>
      <c r="E15" s="197"/>
      <c r="F15" s="197"/>
    </row>
    <row r="16" spans="1:26" s="38" customFormat="1" ht="16.2" hidden="1" customHeight="1" x14ac:dyDescent="0.55000000000000004">
      <c r="A16" s="74">
        <v>6</v>
      </c>
      <c r="B16" s="74">
        <f t="shared" si="0"/>
        <v>0</v>
      </c>
      <c r="C16" s="128" t="e">
        <f>'Cash Purchase Proposal'!#REF!</f>
        <v>#REF!</v>
      </c>
      <c r="D16" s="197"/>
      <c r="E16" s="197"/>
      <c r="F16" s="197"/>
    </row>
    <row r="17" spans="1:7" s="38" customFormat="1" ht="16.2" hidden="1" customHeight="1" thickBot="1" x14ac:dyDescent="0.6">
      <c r="A17" s="74">
        <v>7</v>
      </c>
      <c r="B17" s="74">
        <f t="shared" si="0"/>
        <v>0</v>
      </c>
      <c r="C17" s="128" t="e">
        <f>'Cash Purchase Proposal'!#REF!</f>
        <v>#REF!</v>
      </c>
      <c r="D17" s="197"/>
      <c r="E17" s="197"/>
      <c r="F17" s="197"/>
    </row>
    <row r="18" spans="1:7" s="38" customFormat="1" ht="16.2" customHeight="1" thickBot="1" x14ac:dyDescent="0.65">
      <c r="A18" s="315" t="s">
        <v>0</v>
      </c>
      <c r="B18" s="316"/>
      <c r="C18" s="129">
        <f>C14</f>
        <v>0</v>
      </c>
      <c r="D18" s="197"/>
      <c r="E18" s="197"/>
      <c r="F18" s="197"/>
    </row>
    <row r="19" spans="1:7" s="38" customFormat="1" ht="16.2" customHeight="1" x14ac:dyDescent="0.55000000000000004">
      <c r="A19" s="197"/>
      <c r="B19" s="197"/>
      <c r="C19" s="197"/>
      <c r="D19" s="197"/>
      <c r="E19" s="197"/>
      <c r="F19" s="197"/>
      <c r="G19" s="197"/>
    </row>
    <row r="20" spans="1:7" s="38" customFormat="1" ht="16.2" customHeight="1" x14ac:dyDescent="0.6">
      <c r="A20" s="22" t="s">
        <v>180</v>
      </c>
      <c r="B20" s="21"/>
      <c r="C20" s="306"/>
      <c r="D20" s="306"/>
      <c r="E20" s="306"/>
      <c r="F20" s="306"/>
      <c r="G20" s="197"/>
    </row>
    <row r="21" spans="1:7" s="38" customFormat="1" ht="16.2" customHeight="1" x14ac:dyDescent="0.6">
      <c r="A21" s="73"/>
      <c r="B21" s="130"/>
      <c r="C21" s="7"/>
      <c r="D21" s="7"/>
      <c r="E21" s="7"/>
      <c r="F21" s="7"/>
      <c r="G21" s="197"/>
    </row>
    <row r="22" spans="1:7" s="194" customFormat="1" ht="23.1" x14ac:dyDescent="0.55000000000000004">
      <c r="A22" s="185" t="s">
        <v>186</v>
      </c>
      <c r="B22" s="186"/>
      <c r="C22" s="186"/>
      <c r="D22" s="186"/>
      <c r="E22" s="186"/>
      <c r="F22" s="186"/>
      <c r="G22" s="186"/>
    </row>
    <row r="23" spans="1:7" s="38" customFormat="1" ht="16.2" customHeight="1" x14ac:dyDescent="0.55000000000000004">
      <c r="A23" s="197"/>
      <c r="B23" s="197"/>
      <c r="C23" s="197"/>
      <c r="D23" s="197"/>
      <c r="E23" s="197"/>
      <c r="F23" s="197"/>
      <c r="G23" s="197"/>
    </row>
    <row r="24" spans="1:7" s="38" customFormat="1" ht="16.2" customHeight="1" x14ac:dyDescent="0.55000000000000004">
      <c r="A24" s="187" t="s">
        <v>155</v>
      </c>
      <c r="B24" s="162"/>
      <c r="C24" s="162"/>
      <c r="D24" s="164"/>
      <c r="E24" s="197"/>
      <c r="F24" s="197"/>
      <c r="G24" s="197"/>
    </row>
    <row r="25" spans="1:7" s="38" customFormat="1" ht="16.2" customHeight="1" x14ac:dyDescent="0.6">
      <c r="A25" s="214" t="s">
        <v>156</v>
      </c>
      <c r="B25" s="148"/>
      <c r="C25" s="148"/>
      <c r="D25" s="191">
        <f>'PV PeGu-O&amp;M'!G14</f>
        <v>0</v>
      </c>
      <c r="E25" s="197"/>
      <c r="F25" s="197"/>
      <c r="G25" s="197"/>
    </row>
    <row r="26" spans="1:7" s="38" customFormat="1" ht="16.2" customHeight="1" x14ac:dyDescent="0.6">
      <c r="A26" s="214" t="s">
        <v>157</v>
      </c>
      <c r="B26" s="148"/>
      <c r="C26" s="148"/>
      <c r="D26" s="188">
        <f>'PV PeGu-O&amp;M'!G15</f>
        <v>0</v>
      </c>
      <c r="E26" s="197"/>
      <c r="F26" s="197"/>
      <c r="G26" s="197"/>
    </row>
    <row r="27" spans="1:7" s="38" customFormat="1" ht="16.2" customHeight="1" x14ac:dyDescent="0.6">
      <c r="A27" s="214" t="s">
        <v>158</v>
      </c>
      <c r="B27" s="148"/>
      <c r="C27" s="148"/>
      <c r="D27" s="192">
        <f>'PV PeGu-O&amp;M'!G16</f>
        <v>0</v>
      </c>
      <c r="E27" s="197"/>
      <c r="F27" s="197"/>
      <c r="G27" s="197"/>
    </row>
    <row r="28" spans="1:7" s="38" customFormat="1" ht="16.2" customHeight="1" x14ac:dyDescent="0.55000000000000004">
      <c r="A28" s="197"/>
      <c r="B28" s="197"/>
      <c r="C28" s="197"/>
      <c r="D28" s="197"/>
      <c r="E28" s="197"/>
      <c r="F28" s="197"/>
      <c r="G28" s="197"/>
    </row>
    <row r="29" spans="1:7" s="38" customFormat="1" ht="16.2" customHeight="1" x14ac:dyDescent="0.6">
      <c r="A29" s="215" t="s">
        <v>159</v>
      </c>
      <c r="B29" s="22"/>
      <c r="C29" s="306"/>
      <c r="D29" s="306"/>
      <c r="E29" s="306"/>
      <c r="F29" s="306"/>
      <c r="G29" s="197"/>
    </row>
    <row r="30" spans="1:7" s="38" customFormat="1" ht="16.2" customHeight="1" x14ac:dyDescent="0.6">
      <c r="A30" s="73"/>
      <c r="B30" s="130"/>
      <c r="C30" s="7"/>
      <c r="D30" s="7"/>
      <c r="E30" s="7"/>
      <c r="F30" s="7"/>
      <c r="G30" s="197"/>
    </row>
    <row r="31" spans="1:7" s="38" customFormat="1" x14ac:dyDescent="0.55000000000000004">
      <c r="A31" s="101"/>
      <c r="B31" s="120"/>
      <c r="C31" s="102"/>
      <c r="D31" s="121"/>
      <c r="E31" s="121"/>
      <c r="F31" s="121"/>
      <c r="G31" s="197"/>
    </row>
    <row r="32" spans="1:7" ht="23.1" x14ac:dyDescent="0.6">
      <c r="A32" s="185" t="s">
        <v>131</v>
      </c>
      <c r="B32" s="186"/>
      <c r="C32" s="186"/>
      <c r="D32" s="186"/>
      <c r="E32" s="186"/>
      <c r="F32" s="186"/>
      <c r="G32" s="186"/>
    </row>
    <row r="33" spans="1:7" ht="18.3" x14ac:dyDescent="0.7">
      <c r="B33" s="1"/>
      <c r="C33" s="73"/>
      <c r="D33" s="73"/>
      <c r="E33" s="13"/>
      <c r="F33" s="1"/>
    </row>
    <row r="34" spans="1:7" s="38" customFormat="1" x14ac:dyDescent="0.55000000000000004">
      <c r="A34" s="187" t="s">
        <v>152</v>
      </c>
      <c r="B34" s="162"/>
      <c r="C34" s="162"/>
      <c r="D34" s="164" t="s">
        <v>164</v>
      </c>
    </row>
    <row r="35" spans="1:7" s="38" customFormat="1" x14ac:dyDescent="0.6">
      <c r="A35" s="214" t="s">
        <v>167</v>
      </c>
      <c r="B35" s="148"/>
      <c r="C35" s="148"/>
      <c r="D35" s="191">
        <f>'PV PeGu-O&amp;M'!G19</f>
        <v>0</v>
      </c>
    </row>
    <row r="36" spans="1:7" s="38" customFormat="1" x14ac:dyDescent="0.6">
      <c r="A36" s="214" t="s">
        <v>108</v>
      </c>
      <c r="B36" s="148"/>
      <c r="C36" s="148"/>
      <c r="D36" s="188">
        <f>'PV PeGu-O&amp;M'!G20</f>
        <v>0</v>
      </c>
      <c r="E36" s="189"/>
      <c r="F36" s="189"/>
      <c r="G36" s="190"/>
    </row>
    <row r="37" spans="1:7" s="38" customFormat="1" x14ac:dyDescent="0.6">
      <c r="A37" s="214" t="s">
        <v>107</v>
      </c>
      <c r="B37" s="148"/>
      <c r="C37" s="148"/>
      <c r="D37" s="192">
        <f>'PV PeGu-O&amp;M'!G21</f>
        <v>0</v>
      </c>
      <c r="E37" s="190"/>
      <c r="F37" s="190"/>
      <c r="G37" s="190"/>
    </row>
    <row r="38" spans="1:7" ht="18.3" x14ac:dyDescent="0.7">
      <c r="B38" s="1"/>
      <c r="C38" s="73"/>
      <c r="D38" s="73"/>
      <c r="E38" s="13"/>
      <c r="F38" s="1"/>
    </row>
    <row r="39" spans="1:7" s="38" customFormat="1" ht="16.2" customHeight="1" x14ac:dyDescent="0.6">
      <c r="A39" s="215" t="s">
        <v>153</v>
      </c>
      <c r="B39" s="22"/>
      <c r="C39" s="306"/>
      <c r="D39" s="306"/>
      <c r="E39" s="306"/>
      <c r="F39" s="306"/>
      <c r="G39" s="197"/>
    </row>
    <row r="40" spans="1:7" ht="19.5" customHeight="1" x14ac:dyDescent="0.6">
      <c r="A40" s="243"/>
      <c r="B40" s="243"/>
      <c r="C40" s="121"/>
      <c r="D40" s="19"/>
      <c r="E40" s="19"/>
      <c r="F40" s="19"/>
    </row>
    <row r="41" spans="1:7" ht="126" customHeight="1" x14ac:dyDescent="0.6">
      <c r="A41" s="313" t="s">
        <v>181</v>
      </c>
      <c r="B41" s="313"/>
      <c r="C41" s="313"/>
      <c r="D41" s="313"/>
      <c r="E41" s="313"/>
      <c r="F41" s="313"/>
    </row>
    <row r="42" spans="1:7" ht="26.25" customHeight="1" x14ac:dyDescent="0.6"/>
    <row r="43" spans="1:7" ht="26.25" customHeight="1" x14ac:dyDescent="0.6">
      <c r="A43" s="23" t="s">
        <v>46</v>
      </c>
      <c r="B43" s="309">
        <f>D9</f>
        <v>0</v>
      </c>
      <c r="C43" s="309"/>
      <c r="D43" s="309"/>
      <c r="E43" s="309"/>
      <c r="F43" s="309"/>
    </row>
    <row r="44" spans="1:7" ht="26.25" customHeight="1" x14ac:dyDescent="0.6">
      <c r="A44" s="23" t="s">
        <v>47</v>
      </c>
      <c r="B44" s="311"/>
      <c r="C44" s="311"/>
      <c r="D44" s="311"/>
      <c r="E44" s="311"/>
      <c r="F44" s="311"/>
    </row>
    <row r="45" spans="1:7" ht="26.25" customHeight="1" x14ac:dyDescent="0.6">
      <c r="A45" s="23" t="s">
        <v>48</v>
      </c>
      <c r="B45" s="311"/>
      <c r="C45" s="311"/>
      <c r="D45" s="311"/>
      <c r="E45" s="311"/>
      <c r="F45" s="311"/>
    </row>
    <row r="46" spans="1:7" ht="26.25" customHeight="1" x14ac:dyDescent="0.6">
      <c r="B46" s="24" t="s">
        <v>49</v>
      </c>
    </row>
    <row r="47" spans="1:7" ht="26.25" customHeight="1" x14ac:dyDescent="0.6">
      <c r="A47" s="23"/>
      <c r="B47" s="22"/>
      <c r="C47" s="22"/>
      <c r="D47" s="22"/>
      <c r="E47" s="22"/>
    </row>
    <row r="48" spans="1:7" ht="26.25" customHeight="1" x14ac:dyDescent="0.6">
      <c r="A48" s="23" t="s">
        <v>50</v>
      </c>
      <c r="B48" s="314"/>
      <c r="C48" s="314"/>
      <c r="D48" s="314"/>
      <c r="E48" s="314"/>
      <c r="F48" s="314"/>
    </row>
    <row r="49" spans="1:6" ht="26.25" customHeight="1" x14ac:dyDescent="0.6">
      <c r="A49" s="23" t="s">
        <v>51</v>
      </c>
      <c r="B49" s="310"/>
      <c r="C49" s="310"/>
      <c r="D49" s="310"/>
      <c r="E49" s="310"/>
      <c r="F49" s="310"/>
    </row>
    <row r="50" spans="1:6" ht="26.25" customHeight="1" x14ac:dyDescent="0.6">
      <c r="A50" s="23" t="s">
        <v>52</v>
      </c>
      <c r="B50" s="305"/>
      <c r="C50" s="305"/>
      <c r="D50" s="305"/>
      <c r="E50" s="305"/>
      <c r="F50" s="305"/>
    </row>
    <row r="51" spans="1:6" ht="26.25" customHeight="1" x14ac:dyDescent="0.6">
      <c r="A51" s="23" t="s">
        <v>53</v>
      </c>
      <c r="B51" s="305"/>
      <c r="C51" s="305"/>
      <c r="D51" s="305"/>
      <c r="E51" s="305"/>
      <c r="F51" s="305"/>
    </row>
    <row r="52" spans="1:6" x14ac:dyDescent="0.6">
      <c r="A52" s="23"/>
    </row>
    <row r="53" spans="1:6" x14ac:dyDescent="0.6">
      <c r="A53" s="307" t="s">
        <v>147</v>
      </c>
      <c r="B53" s="307"/>
      <c r="C53" s="307"/>
      <c r="D53" s="307"/>
      <c r="E53" s="307"/>
      <c r="F53" s="307"/>
    </row>
    <row r="54" spans="1:6" x14ac:dyDescent="0.6">
      <c r="C54" s="25"/>
      <c r="E54" s="26"/>
      <c r="F54" s="26"/>
    </row>
    <row r="55" spans="1:6" x14ac:dyDescent="0.6">
      <c r="C55" s="25"/>
    </row>
    <row r="56" spans="1:6" x14ac:dyDescent="0.6">
      <c r="C56" s="25"/>
      <c r="E56" s="26"/>
    </row>
    <row r="57" spans="1:6" x14ac:dyDescent="0.6">
      <c r="C57" s="25"/>
      <c r="E57" s="26"/>
    </row>
    <row r="58" spans="1:6" x14ac:dyDescent="0.6">
      <c r="C58" s="25"/>
      <c r="E58" s="26"/>
    </row>
  </sheetData>
  <sheetProtection algorithmName="SHA-512" hashValue="W79HOI1D639IbULZye5PNWuEZfENFNMwhpc2VxU0pWuAhfzekaFpr3aVSgxE0II4f8JOeoCDGZSUJaTgc4UetQ==" saltValue="41TEhdXqeJFwJrrJrlE6Ow==" spinCount="100000" sheet="1" objects="1" scenarios="1"/>
  <mergeCells count="16">
    <mergeCell ref="C29:F29"/>
    <mergeCell ref="C39:F39"/>
    <mergeCell ref="A53:F53"/>
    <mergeCell ref="A1:Z1"/>
    <mergeCell ref="A4:C4"/>
    <mergeCell ref="B43:F43"/>
    <mergeCell ref="B49:F49"/>
    <mergeCell ref="B50:F50"/>
    <mergeCell ref="B44:F44"/>
    <mergeCell ref="B45:F45"/>
    <mergeCell ref="A10:F10"/>
    <mergeCell ref="A41:F41"/>
    <mergeCell ref="B48:F48"/>
    <mergeCell ref="A18:B18"/>
    <mergeCell ref="C20:F20"/>
    <mergeCell ref="B51:F51"/>
  </mergeCells>
  <phoneticPr fontId="23" type="noConversion"/>
  <dataValidations count="1">
    <dataValidation type="whole" allowBlank="1" showInputMessage="1" showErrorMessage="1" error="PeGu duration must be 10-25 years." sqref="D37" xr:uid="{76A67E57-4619-4E3D-896C-B9B6C8CBA620}">
      <formula1>10</formula1>
      <formula2>25</formula2>
    </dataValidation>
  </dataValidations>
  <pageMargins left="0.75" right="0.5" top="0.5" bottom="0.5" header="0.3" footer="0.3"/>
  <pageSetup scale="45" fitToWidth="2" orientation="portrait" horizontalDpi="300" verticalDpi="300" r:id="rId1"/>
  <headerFooter scaleWithDoc="0">
    <oddFooter>&amp;L&amp;9&amp;K000000&amp;D&amp;R&amp;9&amp;K000000&amp;A |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G49"/>
  <sheetViews>
    <sheetView workbookViewId="0"/>
  </sheetViews>
  <sheetFormatPr defaultColWidth="8.6328125" defaultRowHeight="14.4" x14ac:dyDescent="0.55000000000000004"/>
  <cols>
    <col min="1" max="3" width="16.54296875" style="46" customWidth="1"/>
    <col min="4" max="4" width="2.1796875" style="46" customWidth="1"/>
    <col min="5" max="5" width="16.54296875" style="46" customWidth="1"/>
    <col min="6" max="6" width="2.1796875" style="46" customWidth="1"/>
    <col min="7" max="7" width="16.54296875" style="46" customWidth="1"/>
    <col min="8" max="16384" width="8.6328125" style="46"/>
  </cols>
  <sheetData>
    <row r="1" spans="1:7" x14ac:dyDescent="0.55000000000000004">
      <c r="A1" s="1" t="str">
        <f>'System Specification'!B4</f>
        <v>Ocean Discovery Institute Solar Photovoltaic Project</v>
      </c>
      <c r="B1" s="1"/>
    </row>
    <row r="2" spans="1:7" ht="28.2" x14ac:dyDescent="1.05">
      <c r="A2" s="20" t="str">
        <f ca="1">"FORM C2, "&amp;MID(CELL("filename",A1),FIND("]",CELL("filename",A1))+1,256)</f>
        <v>FORM C2, Lists</v>
      </c>
      <c r="B2" s="1"/>
    </row>
    <row r="3" spans="1:7" x14ac:dyDescent="0.55000000000000004">
      <c r="A3" s="1"/>
      <c r="B3" s="1"/>
    </row>
    <row r="4" spans="1:7" x14ac:dyDescent="0.55000000000000004">
      <c r="A4" s="29">
        <f>'Overview and Signature'!C9</f>
        <v>0</v>
      </c>
      <c r="B4" s="1"/>
    </row>
    <row r="6" spans="1:7" x14ac:dyDescent="0.55000000000000004">
      <c r="A6" s="47" t="s">
        <v>100</v>
      </c>
    </row>
    <row r="7" spans="1:7" x14ac:dyDescent="0.55000000000000004">
      <c r="A7" s="37" t="s">
        <v>7</v>
      </c>
    </row>
    <row r="9" spans="1:7" x14ac:dyDescent="0.55000000000000004">
      <c r="A9" s="48" t="s">
        <v>3</v>
      </c>
      <c r="C9" s="48" t="s">
        <v>33</v>
      </c>
      <c r="E9" s="48" t="s">
        <v>89</v>
      </c>
      <c r="G9" s="67" t="s">
        <v>101</v>
      </c>
    </row>
    <row r="10" spans="1:7" x14ac:dyDescent="0.55000000000000004">
      <c r="A10" s="49" t="s">
        <v>4</v>
      </c>
      <c r="C10" s="50">
        <v>20</v>
      </c>
      <c r="E10" s="50" t="s">
        <v>90</v>
      </c>
      <c r="G10" s="72" t="s">
        <v>102</v>
      </c>
    </row>
    <row r="11" spans="1:7" x14ac:dyDescent="0.55000000000000004">
      <c r="A11" s="51" t="s">
        <v>5</v>
      </c>
      <c r="C11" s="51">
        <v>25</v>
      </c>
      <c r="E11" s="51" t="s">
        <v>91</v>
      </c>
      <c r="G11" s="68" t="s">
        <v>103</v>
      </c>
    </row>
    <row r="12" spans="1:7" x14ac:dyDescent="0.55000000000000004">
      <c r="G12" s="69" t="s">
        <v>105</v>
      </c>
    </row>
    <row r="13" spans="1:7" x14ac:dyDescent="0.55000000000000004">
      <c r="A13" s="52" t="s">
        <v>6</v>
      </c>
      <c r="B13" s="53"/>
      <c r="C13" s="54"/>
      <c r="D13" s="1"/>
      <c r="E13" s="48" t="s">
        <v>32</v>
      </c>
    </row>
    <row r="14" spans="1:7" x14ac:dyDescent="0.55000000000000004">
      <c r="A14" s="55" t="s">
        <v>7</v>
      </c>
      <c r="B14" s="56" t="s">
        <v>8</v>
      </c>
      <c r="C14" s="57" t="s">
        <v>9</v>
      </c>
      <c r="E14" s="58" t="str">
        <f>IF($A$7="PG&amp;E",
IF(Lists!A14="","",Lists!A14),
IF($A$7="SCE",
IF(Lists!B14="","",Lists!B14),
IF(Lists!C14="","",Lists!C14)))</f>
        <v>PG&amp;E</v>
      </c>
    </row>
    <row r="15" spans="1:7" x14ac:dyDescent="0.55000000000000004">
      <c r="A15" s="49" t="s">
        <v>19</v>
      </c>
      <c r="B15" s="49" t="s">
        <v>10</v>
      </c>
      <c r="C15" s="49"/>
      <c r="E15" s="59" t="str">
        <f>IF($A$7="PG&amp;E",
IF(Lists!A15="","",Lists!A15),
IF($A$7="SCE",
IF(Lists!B15="","",Lists!B15),
IF(Lists!C15="","",Lists!C15)))</f>
        <v>A-1</v>
      </c>
    </row>
    <row r="16" spans="1:7" x14ac:dyDescent="0.55000000000000004">
      <c r="A16" s="50" t="s">
        <v>20</v>
      </c>
      <c r="B16" s="50" t="s">
        <v>11</v>
      </c>
      <c r="C16" s="50"/>
      <c r="E16" s="59" t="str">
        <f>IF($A$7="PG&amp;E",
IF(Lists!A16="","",Lists!A16),
IF($A$7="SCE",
IF(Lists!B16="","",Lists!B16),
IF(Lists!C16="","",Lists!C16)))</f>
        <v>A-6</v>
      </c>
    </row>
    <row r="17" spans="1:5" x14ac:dyDescent="0.55000000000000004">
      <c r="A17" s="50" t="s">
        <v>21</v>
      </c>
      <c r="B17" s="50" t="s">
        <v>30</v>
      </c>
      <c r="C17" s="50"/>
      <c r="E17" s="59" t="str">
        <f>IF($A$7="PG&amp;E",
IF(Lists!A17="","",Lists!A17),
IF($A$7="SCE",
IF(Lists!B17="","",Lists!B17),
IF(Lists!C17="","",Lists!C17)))</f>
        <v>A-10-S</v>
      </c>
    </row>
    <row r="18" spans="1:5" x14ac:dyDescent="0.55000000000000004">
      <c r="A18" s="50" t="s">
        <v>22</v>
      </c>
      <c r="B18" s="50" t="s">
        <v>12</v>
      </c>
      <c r="C18" s="50"/>
      <c r="E18" s="59" t="str">
        <f>IF($A$7="PG&amp;E",
IF(Lists!A18="","",Lists!A18),
IF($A$7="SCE",
IF(Lists!B18="","",Lists!B18),
IF(Lists!C18="","",Lists!C18)))</f>
        <v>A-10-P</v>
      </c>
    </row>
    <row r="19" spans="1:5" x14ac:dyDescent="0.55000000000000004">
      <c r="A19" s="50" t="s">
        <v>23</v>
      </c>
      <c r="B19" s="50" t="s">
        <v>31</v>
      </c>
      <c r="C19" s="50"/>
      <c r="E19" s="59" t="str">
        <f>IF($A$7="PG&amp;E",
IF(Lists!A19="","",Lists!A19),
IF($A$7="SCE",
IF(Lists!B19="","",Lists!B19),
IF(Lists!C19="","",Lists!C19)))</f>
        <v>A-10-T</v>
      </c>
    </row>
    <row r="20" spans="1:5" x14ac:dyDescent="0.55000000000000004">
      <c r="A20" s="50" t="s">
        <v>24</v>
      </c>
      <c r="B20" s="50" t="s">
        <v>13</v>
      </c>
      <c r="C20" s="50"/>
      <c r="E20" s="59" t="str">
        <f>IF($A$7="PG&amp;E",
IF(Lists!A20="","",Lists!A20),
IF($A$7="SCE",
IF(Lists!B20="","",Lists!B20),
IF(Lists!C20="","",Lists!C20)))</f>
        <v>A-10 TOU-S</v>
      </c>
    </row>
    <row r="21" spans="1:5" x14ac:dyDescent="0.55000000000000004">
      <c r="A21" s="50" t="s">
        <v>25</v>
      </c>
      <c r="B21" s="50" t="s">
        <v>14</v>
      </c>
      <c r="C21" s="50"/>
      <c r="E21" s="59" t="str">
        <f>IF($A$7="PG&amp;E",
IF(Lists!A21="","",Lists!A21),
IF($A$7="SCE",
IF(Lists!B21="","",Lists!B21),
IF(Lists!C21="","",Lists!C21)))</f>
        <v>A-10 TOU-P</v>
      </c>
    </row>
    <row r="22" spans="1:5" x14ac:dyDescent="0.55000000000000004">
      <c r="A22" s="50" t="s">
        <v>26</v>
      </c>
      <c r="B22" s="50" t="s">
        <v>15</v>
      </c>
      <c r="C22" s="50"/>
      <c r="E22" s="59" t="str">
        <f>IF($A$7="PG&amp;E",
IF(Lists!A22="","",Lists!A22),
IF($A$7="SCE",
IF(Lists!B22="","",Lists!B22),
IF(Lists!C22="","",Lists!C22)))</f>
        <v>A-10 TOU-T</v>
      </c>
    </row>
    <row r="23" spans="1:5" x14ac:dyDescent="0.55000000000000004">
      <c r="A23" s="50" t="s">
        <v>27</v>
      </c>
      <c r="B23" s="50" t="s">
        <v>16</v>
      </c>
      <c r="C23" s="50"/>
      <c r="E23" s="59" t="str">
        <f>IF($A$7="PG&amp;E",
IF(Lists!A23="","",Lists!A23),
IF($A$7="SCE",
IF(Lists!B23="","",Lists!B23),
IF(Lists!C23="","",Lists!C23)))</f>
        <v>E-19-S</v>
      </c>
    </row>
    <row r="24" spans="1:5" x14ac:dyDescent="0.55000000000000004">
      <c r="A24" s="50" t="s">
        <v>28</v>
      </c>
      <c r="B24" s="60" t="s">
        <v>54</v>
      </c>
      <c r="C24" s="50"/>
      <c r="E24" s="59" t="str">
        <f>IF($A$7="PG&amp;E",
IF(Lists!A24="","",Lists!A24),
IF($A$7="SCE",
IF(Lists!B24="","",Lists!B24),
IF(Lists!C24="","",Lists!C24)))</f>
        <v>E-19-P</v>
      </c>
    </row>
    <row r="25" spans="1:5" x14ac:dyDescent="0.55000000000000004">
      <c r="A25" s="50" t="s">
        <v>29</v>
      </c>
      <c r="B25" s="50" t="s">
        <v>17</v>
      </c>
      <c r="C25" s="50"/>
      <c r="E25" s="59" t="str">
        <f>IF($A$7="PG&amp;E",
IF(Lists!A25="","",Lists!A25),
IF($A$7="SCE",
IF(Lists!B25="","",Lists!B25),
IF(Lists!C25="","",Lists!C25)))</f>
        <v>E-19-T</v>
      </c>
    </row>
    <row r="26" spans="1:5" x14ac:dyDescent="0.55000000000000004">
      <c r="A26" s="50"/>
      <c r="B26" s="60" t="s">
        <v>18</v>
      </c>
      <c r="C26" s="50"/>
      <c r="E26" s="59" t="str">
        <f>IF($A$7="PG&amp;E",
IF(Lists!A26="","",Lists!A26),
IF($A$7="SCE",
IF(Lists!B26="","",Lists!B26),
IF(Lists!C26="","",Lists!C26)))</f>
        <v/>
      </c>
    </row>
    <row r="27" spans="1:5" x14ac:dyDescent="0.55000000000000004">
      <c r="A27" s="50"/>
      <c r="B27" s="50"/>
      <c r="C27" s="50"/>
      <c r="E27" s="59" t="str">
        <f>IF($A$7="PG&amp;E",
IF(Lists!A27="","",Lists!A27),
IF($A$7="SCE",
IF(Lists!B27="","",Lists!B27),
IF(Lists!C27="","",Lists!C27)))</f>
        <v/>
      </c>
    </row>
    <row r="28" spans="1:5" x14ac:dyDescent="0.55000000000000004">
      <c r="A28" s="50"/>
      <c r="B28" s="50"/>
      <c r="C28" s="50"/>
      <c r="E28" s="59" t="str">
        <f>IF($A$7="PG&amp;E",
IF(Lists!A28="","",Lists!A28),
IF($A$7="SCE",
IF(Lists!B28="","",Lists!B28),
IF(Lists!C28="","",Lists!C28)))</f>
        <v/>
      </c>
    </row>
    <row r="29" spans="1:5" x14ac:dyDescent="0.55000000000000004">
      <c r="A29" s="50"/>
      <c r="B29" s="50"/>
      <c r="C29" s="50"/>
      <c r="E29" s="59" t="str">
        <f>IF($A$7="PG&amp;E",
IF(Lists!A29="","",Lists!A29),
IF($A$7="SCE",
IF(Lists!B29="","",Lists!B29),
IF(Lists!C29="","",Lists!C29)))</f>
        <v/>
      </c>
    </row>
    <row r="30" spans="1:5" x14ac:dyDescent="0.55000000000000004">
      <c r="A30" s="50"/>
      <c r="B30" s="50"/>
      <c r="C30" s="50"/>
      <c r="E30" s="59" t="str">
        <f>IF($A$7="PG&amp;E",
IF(Lists!A30="","",Lists!A30),
IF($A$7="SCE",
IF(Lists!B30="","",Lists!B30),
IF(Lists!C30="","",Lists!C30)))</f>
        <v/>
      </c>
    </row>
    <row r="31" spans="1:5" x14ac:dyDescent="0.55000000000000004">
      <c r="A31" s="50"/>
      <c r="B31" s="50"/>
      <c r="C31" s="50"/>
      <c r="E31" s="59" t="str">
        <f>IF($A$7="PG&amp;E",
IF(Lists!A31="","",Lists!A31),
IF($A$7="SCE",
IF(Lists!B31="","",Lists!B31),
IF(Lists!C31="","",Lists!C31)))</f>
        <v/>
      </c>
    </row>
    <row r="32" spans="1:5" x14ac:dyDescent="0.55000000000000004">
      <c r="A32" s="50"/>
      <c r="B32" s="50"/>
      <c r="C32" s="50"/>
      <c r="E32" s="59" t="str">
        <f>IF($A$7="PG&amp;E",
IF(Lists!A32="","",Lists!A32),
IF($A$7="SCE",
IF(Lists!B32="","",Lists!B32),
IF(Lists!C32="","",Lists!C32)))</f>
        <v/>
      </c>
    </row>
    <row r="33" spans="1:5" x14ac:dyDescent="0.55000000000000004">
      <c r="A33" s="50"/>
      <c r="B33" s="50"/>
      <c r="C33" s="50"/>
      <c r="E33" s="59" t="str">
        <f>IF($A$7="PG&amp;E",
IF(Lists!A33="","",Lists!A33),
IF($A$7="SCE",
IF(Lists!B33="","",Lists!B33),
IF(Lists!C33="","",Lists!C33)))</f>
        <v/>
      </c>
    </row>
    <row r="34" spans="1:5" x14ac:dyDescent="0.55000000000000004">
      <c r="A34" s="51"/>
      <c r="B34" s="51"/>
      <c r="C34" s="51"/>
      <c r="E34" s="61" t="str">
        <f>IF($A$7="PG&amp;E",
IF(Lists!A34="","",Lists!A34),
IF($A$7="SCE",
IF(Lists!B34="","",Lists!B34),
IF(Lists!C34="","",Lists!C34)))</f>
        <v/>
      </c>
    </row>
    <row r="36" spans="1:5" x14ac:dyDescent="0.55000000000000004">
      <c r="A36" s="317" t="s">
        <v>34</v>
      </c>
      <c r="B36" s="318"/>
    </row>
    <row r="37" spans="1:5" x14ac:dyDescent="0.55000000000000004">
      <c r="A37" s="62" t="s">
        <v>35</v>
      </c>
      <c r="B37" s="63"/>
      <c r="E37" s="64" t="s">
        <v>74</v>
      </c>
    </row>
    <row r="38" spans="1:5" x14ac:dyDescent="0.55000000000000004">
      <c r="A38" s="65" t="s">
        <v>36</v>
      </c>
      <c r="B38" s="66"/>
      <c r="E38" s="27" t="s">
        <v>75</v>
      </c>
    </row>
    <row r="39" spans="1:5" x14ac:dyDescent="0.55000000000000004">
      <c r="A39" s="65" t="s">
        <v>7</v>
      </c>
      <c r="B39" s="66">
        <v>0.55900000000000005</v>
      </c>
      <c r="E39" s="27" t="s">
        <v>79</v>
      </c>
    </row>
    <row r="40" spans="1:5" x14ac:dyDescent="0.55000000000000004">
      <c r="A40" s="65" t="s">
        <v>8</v>
      </c>
      <c r="B40" s="66">
        <v>0.66500000000000004</v>
      </c>
      <c r="E40" s="27" t="s">
        <v>78</v>
      </c>
    </row>
    <row r="41" spans="1:5" x14ac:dyDescent="0.55000000000000004">
      <c r="A41" s="65" t="s">
        <v>9</v>
      </c>
      <c r="B41" s="66">
        <v>0.91500000000000004</v>
      </c>
      <c r="E41" s="27" t="s">
        <v>77</v>
      </c>
    </row>
    <row r="42" spans="1:5" x14ac:dyDescent="0.55000000000000004">
      <c r="A42" s="62" t="s">
        <v>37</v>
      </c>
      <c r="B42" s="63"/>
      <c r="E42" s="28" t="s">
        <v>76</v>
      </c>
    </row>
    <row r="43" spans="1:5" x14ac:dyDescent="0.55000000000000004">
      <c r="A43" s="65" t="s">
        <v>38</v>
      </c>
      <c r="B43" s="66">
        <v>19.643000000000001</v>
      </c>
    </row>
    <row r="44" spans="1:5" x14ac:dyDescent="0.55000000000000004">
      <c r="A44" s="65" t="s">
        <v>39</v>
      </c>
      <c r="B44" s="66">
        <v>12500</v>
      </c>
      <c r="E44" s="67" t="s">
        <v>80</v>
      </c>
    </row>
    <row r="45" spans="1:5" x14ac:dyDescent="0.55000000000000004">
      <c r="A45" s="65" t="s">
        <v>40</v>
      </c>
      <c r="B45" s="66">
        <v>25</v>
      </c>
      <c r="E45" s="68" t="s">
        <v>82</v>
      </c>
    </row>
    <row r="46" spans="1:5" x14ac:dyDescent="0.55000000000000004">
      <c r="A46" s="65" t="s">
        <v>41</v>
      </c>
      <c r="B46" s="66">
        <v>9821.5</v>
      </c>
      <c r="E46" s="68" t="s">
        <v>83</v>
      </c>
    </row>
    <row r="47" spans="1:5" x14ac:dyDescent="0.55000000000000004">
      <c r="A47" s="62" t="s">
        <v>42</v>
      </c>
      <c r="B47" s="63"/>
      <c r="E47" s="69" t="s">
        <v>81</v>
      </c>
    </row>
    <row r="48" spans="1:5" x14ac:dyDescent="0.55000000000000004">
      <c r="A48" s="65" t="s">
        <v>43</v>
      </c>
      <c r="B48" s="66">
        <v>13</v>
      </c>
    </row>
    <row r="49" spans="1:2" x14ac:dyDescent="0.55000000000000004">
      <c r="A49" s="70" t="s">
        <v>44</v>
      </c>
      <c r="B49" s="71">
        <v>5200</v>
      </c>
    </row>
  </sheetData>
  <mergeCells count="1">
    <mergeCell ref="A36:B36"/>
  </mergeCells>
  <phoneticPr fontId="23" type="noConversion"/>
  <dataValidations count="1">
    <dataValidation type="list" allowBlank="1" showInputMessage="1" showErrorMessage="1" sqref="A7" xr:uid="{00000000-0002-0000-0800-000000000000}">
      <formula1>IOUs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30</vt:i4>
      </vt:variant>
    </vt:vector>
  </HeadingPairs>
  <TitlesOfParts>
    <vt:vector size="37" baseType="lpstr">
      <vt:lpstr>Instructions</vt:lpstr>
      <vt:lpstr>Site Data</vt:lpstr>
      <vt:lpstr>System Specification</vt:lpstr>
      <vt:lpstr>Cash Purchase Proposal</vt:lpstr>
      <vt:lpstr>PV PeGu-O&amp;M</vt:lpstr>
      <vt:lpstr>Overview and Signature</vt:lpstr>
      <vt:lpstr>Lists</vt:lpstr>
      <vt:lpstr>Active_Tariffs</vt:lpstr>
      <vt:lpstr>CO2_Table</vt:lpstr>
      <vt:lpstr>DC_Array_Size</vt:lpstr>
      <vt:lpstr>Environ_Table</vt:lpstr>
      <vt:lpstr>IOUs</vt:lpstr>
      <vt:lpstr>Lease_Types</vt:lpstr>
      <vt:lpstr>List_Mount_Type</vt:lpstr>
      <vt:lpstr>List_Shade_Structures</vt:lpstr>
      <vt:lpstr>List_Wire_Type</vt:lpstr>
      <vt:lpstr>PGE_Tariffs</vt:lpstr>
      <vt:lpstr>PPA_Contract_Term</vt:lpstr>
      <vt:lpstr>'Cash Purchase Proposal'!Print_Area</vt:lpstr>
      <vt:lpstr>Instructions!Print_Area</vt:lpstr>
      <vt:lpstr>'Overview and Signature'!Print_Area</vt:lpstr>
      <vt:lpstr>'PV PeGu-O&amp;M'!Print_Area</vt:lpstr>
      <vt:lpstr>'Site Data'!Print_Area</vt:lpstr>
      <vt:lpstr>'System Specification'!Print_Area</vt:lpstr>
      <vt:lpstr>'Overview and Signature'!Print_Titles</vt:lpstr>
      <vt:lpstr>'PV PeGu-O&amp;M'!Print_Titles</vt:lpstr>
      <vt:lpstr>'Site Data'!Print_Titles</vt:lpstr>
      <vt:lpstr>'System Specification'!Print_Titles</vt:lpstr>
      <vt:lpstr>SCE_Tariffs</vt:lpstr>
      <vt:lpstr>Site_Data_Column_Names</vt:lpstr>
      <vt:lpstr>Site_Data_Table</vt:lpstr>
      <vt:lpstr>'PV PeGu-O&amp;M'!Site_List</vt:lpstr>
      <vt:lpstr>System_Spec_Column_Names</vt:lpstr>
      <vt:lpstr>System_Spec_Site_Num</vt:lpstr>
      <vt:lpstr>System_Spec_Table</vt:lpstr>
      <vt:lpstr>Yes_No</vt:lpstr>
      <vt:lpstr>Instructions!Yes_No_List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D2 - PV Cost Proposal Form</dc:title>
  <dc:subject/>
  <dc:creator>Tom Williard</dc:creator>
  <cp:keywords/>
  <dc:description/>
  <cp:lastModifiedBy>Asresh Guttikonda</cp:lastModifiedBy>
  <cp:lastPrinted>2018-08-10T23:18:46Z</cp:lastPrinted>
  <dcterms:created xsi:type="dcterms:W3CDTF">2010-07-03T20:41:43Z</dcterms:created>
  <dcterms:modified xsi:type="dcterms:W3CDTF">2018-08-10T23:22:07Z</dcterms:modified>
  <cp:category/>
</cp:coreProperties>
</file>